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zej_Z\Desktop\"/>
    </mc:Choice>
  </mc:AlternateContent>
  <bookViews>
    <workbookView xWindow="-120" yWindow="-120" windowWidth="29040" windowHeight="15840" activeTab="2"/>
  </bookViews>
  <sheets>
    <sheet name="Zakładka nr 1" sheetId="1" r:id="rId1"/>
    <sheet name="Zakładka nr 2" sheetId="2" r:id="rId2"/>
    <sheet name="Zakładka nr 3" sheetId="3" r:id="rId3"/>
    <sheet name="Zakładka nr 4" sheetId="5" r:id="rId4"/>
    <sheet name="Zakładka nr 5" sheetId="6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4" i="2" l="1"/>
  <c r="C33" i="2"/>
  <c r="C22" i="2"/>
  <c r="C80" i="1"/>
  <c r="C79" i="1"/>
  <c r="C78" i="1"/>
  <c r="N13" i="3" l="1"/>
  <c r="N12" i="3"/>
  <c r="G11" i="3"/>
  <c r="P9" i="3"/>
  <c r="G8" i="3"/>
  <c r="N3" i="3"/>
  <c r="C5" i="2" l="1"/>
  <c r="C9" i="2"/>
  <c r="C10" i="2"/>
  <c r="C11" i="2"/>
  <c r="C25" i="2"/>
  <c r="C26" i="2"/>
  <c r="C16" i="2"/>
  <c r="C23" i="2"/>
  <c r="C17" i="2"/>
  <c r="C18" i="2"/>
  <c r="C29" i="2"/>
  <c r="C28" i="2"/>
  <c r="C35" i="2" l="1"/>
  <c r="C32" i="5"/>
  <c r="C31" i="5"/>
  <c r="C30" i="5"/>
  <c r="C29" i="5"/>
</calcChain>
</file>

<file path=xl/sharedStrings.xml><?xml version="1.0" encoding="utf-8"?>
<sst xmlns="http://schemas.openxmlformats.org/spreadsheetml/2006/main" count="622" uniqueCount="305">
  <si>
    <t>1.</t>
  </si>
  <si>
    <t>Lp.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</si>
  <si>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</si>
  <si>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</si>
  <si>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</si>
  <si>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</si>
  <si>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</si>
  <si>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</si>
  <si>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</si>
  <si>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</si>
  <si>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</si>
  <si>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</si>
  <si>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</si>
  <si>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</si>
  <si>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</si>
  <si>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L.p. </t>
  </si>
  <si>
    <t xml:space="preserve">Data szkody </t>
  </si>
  <si>
    <t>Przyczyna</t>
  </si>
  <si>
    <t>Wartość wypłaconego odszkodowania</t>
  </si>
  <si>
    <t>Rezerwa</t>
  </si>
  <si>
    <t>Podsumowanie zestawienia powyżej</t>
  </si>
  <si>
    <t>Rok</t>
  </si>
  <si>
    <t>I część zamówienia</t>
  </si>
  <si>
    <t>II część zamówienia</t>
  </si>
  <si>
    <t>III część zamówienia</t>
  </si>
  <si>
    <t>Nr rej.</t>
  </si>
  <si>
    <t>Marka</t>
  </si>
  <si>
    <t>Typ, model</t>
  </si>
  <si>
    <t>Rodzaj</t>
  </si>
  <si>
    <t>Pojemność</t>
  </si>
  <si>
    <t>Ładowność</t>
  </si>
  <si>
    <t>Liczba miejsc</t>
  </si>
  <si>
    <t xml:space="preserve">Rok prod. </t>
  </si>
  <si>
    <t>Nr nadwozia</t>
  </si>
  <si>
    <t>Ubezpieczony</t>
  </si>
  <si>
    <t>Brak szkód.</t>
  </si>
  <si>
    <t>Przedmiot ubezpieczenia</t>
  </si>
  <si>
    <t>Powierzchnia użytkowa</t>
  </si>
  <si>
    <t>Rok budowy</t>
  </si>
  <si>
    <t>Materiał ścian</t>
  </si>
  <si>
    <t>Materiał stropów</t>
  </si>
  <si>
    <t>Materiał stropodachu</t>
  </si>
  <si>
    <t>Materiał pokrycja dachu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</si>
  <si>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</si>
  <si>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</si>
  <si>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</si>
  <si>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</si>
  <si>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</si>
  <si>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</si>
  <si>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</si>
  <si>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</si>
  <si>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</si>
  <si>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</si>
  <si>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</si>
  <si>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</si>
  <si>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</si>
  <si>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</si>
  <si>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</si>
  <si>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</si>
  <si>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</si>
  <si>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</si>
  <si>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</si>
  <si>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</si>
  <si>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</si>
  <si>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</si>
  <si>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</si>
  <si>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</si>
  <si>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Sprzęt elektroniczny przenośny</t>
  </si>
  <si>
    <t>L.p.</t>
  </si>
  <si>
    <t>Użytkownik</t>
  </si>
  <si>
    <t>Pierwszy okres OC</t>
  </si>
  <si>
    <t>Pierwszy okres AC</t>
  </si>
  <si>
    <t>Pierwszy okres NW</t>
  </si>
  <si>
    <t xml:space="preserve">Podsumowanie wszystkich pozycji powyżej </t>
  </si>
  <si>
    <t>Załącznik nr 1d, zakładka nr 4 Przebieg ubezpieczenia - wypłacone odszkodowania</t>
  </si>
  <si>
    <t xml:space="preserve">Stłuczenie </t>
  </si>
  <si>
    <t>Stłuczenie dewastacja</t>
  </si>
  <si>
    <t xml:space="preserve">Huragan uszkodzenie szyby </t>
  </si>
  <si>
    <t>Przepięcie w telewizorze</t>
  </si>
  <si>
    <t>Upadek drzewa</t>
  </si>
  <si>
    <t>Przpięcie w komputrze stacjonarnym</t>
  </si>
  <si>
    <r>
      <t xml:space="preserve">Ubezpieczenie odpowiedzialności cywilnej z tytułu posiadanego mienia i prowadzonej działalności </t>
    </r>
    <r>
      <rPr>
        <b/>
        <sz val="10"/>
        <color rgb="FFFF0000"/>
        <rFont val="Cambria"/>
        <family val="1"/>
        <charset val="238"/>
        <scheme val="major"/>
      </rPr>
      <t>I część zamówienia</t>
    </r>
  </si>
  <si>
    <r>
      <t>Ubezpieczenie mienia od wszystkich ryzyk</t>
    </r>
    <r>
      <rPr>
        <b/>
        <sz val="10"/>
        <color rgb="FFFF0000"/>
        <rFont val="Cambria"/>
        <family val="1"/>
        <charset val="238"/>
        <scheme val="major"/>
      </rPr>
      <t xml:space="preserve"> I część zamówienia</t>
    </r>
  </si>
  <si>
    <r>
      <t>Ubezpieczenie sprzętu elektronicznego od wszystkich ryzyk</t>
    </r>
    <r>
      <rPr>
        <b/>
        <sz val="10"/>
        <color rgb="FFFF0000"/>
        <rFont val="Cambria"/>
        <family val="1"/>
        <charset val="238"/>
        <scheme val="major"/>
      </rPr>
      <t xml:space="preserve"> I część zamówienia</t>
    </r>
  </si>
  <si>
    <r>
      <t>Ubezpieczenie odpowiedzialności cywilnej p. p. m. (komunikacyjne)</t>
    </r>
    <r>
      <rPr>
        <b/>
        <sz val="10"/>
        <color rgb="FFFF0000"/>
        <rFont val="Cambria"/>
        <family val="1"/>
        <charset val="238"/>
        <scheme val="major"/>
      </rPr>
      <t xml:space="preserve"> II część zamówienia</t>
    </r>
  </si>
  <si>
    <r>
      <t xml:space="preserve">Ubezpieczenie Autocasco </t>
    </r>
    <r>
      <rPr>
        <b/>
        <sz val="10"/>
        <color rgb="FFFF0000"/>
        <rFont val="Cambria"/>
        <family val="1"/>
        <charset val="238"/>
        <scheme val="major"/>
      </rPr>
      <t>II część zamówienia</t>
    </r>
  </si>
  <si>
    <r>
      <t xml:space="preserve">Ubezpieczenie Assistance </t>
    </r>
    <r>
      <rPr>
        <b/>
        <sz val="10"/>
        <color rgb="FFFF0000"/>
        <rFont val="Cambria"/>
        <family val="1"/>
        <charset val="238"/>
        <scheme val="major"/>
      </rPr>
      <t>II część zamówienia</t>
    </r>
  </si>
  <si>
    <r>
      <t xml:space="preserve">Ubezpieczenie NNW Kierowcy i Pasażerów </t>
    </r>
    <r>
      <rPr>
        <b/>
        <sz val="10"/>
        <color rgb="FFFF0000"/>
        <rFont val="Cambria"/>
        <family val="1"/>
        <charset val="238"/>
        <scheme val="major"/>
      </rPr>
      <t>II część zamówienia</t>
    </r>
  </si>
  <si>
    <r>
      <t xml:space="preserve">Ubezpieczenie NNW członków OSP </t>
    </r>
    <r>
      <rPr>
        <b/>
        <sz val="10"/>
        <color rgb="FFFF0000"/>
        <rFont val="Cambria"/>
        <family val="1"/>
        <charset val="238"/>
        <scheme val="major"/>
      </rPr>
      <t>III część zamówienia</t>
    </r>
  </si>
  <si>
    <t>Awaria wodno kanalizacyjna/ zalanie</t>
  </si>
  <si>
    <t>OC delikt - upadek cegły z budynku na samochód</t>
  </si>
  <si>
    <t>Suma ubezpieczenia (WO lub KB)</t>
  </si>
  <si>
    <t xml:space="preserve">1. Urząd Gminy </t>
  </si>
  <si>
    <t>Sprzęt elektroniczny stacjonarny (WO)</t>
  </si>
  <si>
    <t>Sprzęt elektroniczny stacjonarny</t>
  </si>
  <si>
    <t>Sprzęt elektroniczny przenośny (WO)</t>
  </si>
  <si>
    <t>Brak majątku w systemie sum stałych.</t>
  </si>
  <si>
    <t>Lokal nr 18, Stubno 253 m. 18</t>
  </si>
  <si>
    <t>Plac Zabaw Barycz</t>
  </si>
  <si>
    <t xml:space="preserve">Plac Zabaw Stubienko </t>
  </si>
  <si>
    <t>Plac Zabaw w Stubnie</t>
  </si>
  <si>
    <t>Budynek OSP Hruszowice</t>
  </si>
  <si>
    <t>Budynek OSP Stubno</t>
  </si>
  <si>
    <t>Budynek Poczty Kalników</t>
  </si>
  <si>
    <t xml:space="preserve">Budynek Administracyjny UG Stubno </t>
  </si>
  <si>
    <t>Budynek Agronomówki  Kalników</t>
  </si>
  <si>
    <t xml:space="preserve">Budynek Byłej Szkoły Stubienko </t>
  </si>
  <si>
    <t>Budynek Mieszkalny Chałupki Dusowskie</t>
  </si>
  <si>
    <t>Budynek Oczyszczalni Ścieków wraz z urządzeniami</t>
  </si>
  <si>
    <t>Budynek Ośrodka Zdrowia Kalników</t>
  </si>
  <si>
    <t>Budynek Ośrodka Stubno</t>
  </si>
  <si>
    <t>Budynek Przewoźnika Barycz</t>
  </si>
  <si>
    <t>Budynek Sklepu Kalników</t>
  </si>
  <si>
    <t>Budynek Świetlicy Barycz</t>
  </si>
  <si>
    <t xml:space="preserve">Budynek Świetlicy Nakło </t>
  </si>
  <si>
    <t>Budynek Ujęcia Wody Starzawa</t>
  </si>
  <si>
    <t>Budynek Ujęcia Wody w Stubnie (Stacja wodociągowa)</t>
  </si>
  <si>
    <t>Budynek Świetlicy Gaje</t>
  </si>
  <si>
    <t xml:space="preserve">Budynek Świetlicy Stubienko </t>
  </si>
  <si>
    <t>Budynek Świetlicy Stubno</t>
  </si>
  <si>
    <t>Garaże samochodowe za parkiem Stubno</t>
  </si>
  <si>
    <t>Kontenerowa stacja uzdatniania wody Kalników</t>
  </si>
  <si>
    <t>Oczyszczalnia Hydrovit Stubno</t>
  </si>
  <si>
    <t xml:space="preserve">Szatnia dla zawodników Stubno </t>
  </si>
  <si>
    <t>Zespół Dworski Garaż</t>
  </si>
  <si>
    <t>Zespół Dworski Hotel</t>
  </si>
  <si>
    <t>Zespół Dworski Pałac w Stubnie</t>
  </si>
  <si>
    <t xml:space="preserve">Zespół Dworski Mieszkalny </t>
  </si>
  <si>
    <t>Budynek Świetlicy Kalników</t>
  </si>
  <si>
    <t>Budynek świetlicy Hruszowice</t>
  </si>
  <si>
    <t>Kaplica cmentarna na cmentarzu komunalnym  w Hruszowicach</t>
  </si>
  <si>
    <t>Stara Gmina</t>
  </si>
  <si>
    <t>Trybuny na boisku sportowym w m-ści Stubno</t>
  </si>
  <si>
    <t>Szatnia dla zawodników w Kalników</t>
  </si>
  <si>
    <t>Budynek gospodarczy Barycz</t>
  </si>
  <si>
    <t>Budynek gospodarczy Stubienko</t>
  </si>
  <si>
    <t>Oczyszczalnia w Chałupki Dusowskie</t>
  </si>
  <si>
    <t>Budynek przepompowni Nakło</t>
  </si>
  <si>
    <t>Oczyszczalnia w Stubnie</t>
  </si>
  <si>
    <t>Oczyszczalnia Starzawa</t>
  </si>
  <si>
    <t xml:space="preserve">Budynek gospodarczy przy budynku Komunalnym Stubienko </t>
  </si>
  <si>
    <t>Lokal mieszkalny nr 8 w budynku nr 336B Kalinków Osiedle</t>
  </si>
  <si>
    <t>Wyposażenie i urządzenia</t>
  </si>
  <si>
    <t xml:space="preserve">Garaż blaszany Stubno wraz z agregatem prądotwórczym </t>
  </si>
  <si>
    <t xml:space="preserve">Plac zabaw Nakło </t>
  </si>
  <si>
    <t>Otwarta strefa aktywności Starzawa</t>
  </si>
  <si>
    <t>Kaplica cmentarna Kalinków WO</t>
  </si>
  <si>
    <t>Przystanki autobusowe na terenie Gminy Stubno</t>
  </si>
  <si>
    <t>Murowany</t>
  </si>
  <si>
    <t>Użytkowany</t>
  </si>
  <si>
    <t>Tak</t>
  </si>
  <si>
    <t>Nie</t>
  </si>
  <si>
    <t>Budynek Świetlicy Starzawa Rybna</t>
  </si>
  <si>
    <t>Drewno - murowane</t>
  </si>
  <si>
    <t>Budynek garażowy OSP Stubienko</t>
  </si>
  <si>
    <t>Budynek gospodarczy 3 - boksowy Stubno</t>
  </si>
  <si>
    <t>Drewno</t>
  </si>
  <si>
    <t xml:space="preserve">Murowany </t>
  </si>
  <si>
    <t>Stal i blacha</t>
  </si>
  <si>
    <t>Murowane</t>
  </si>
  <si>
    <t>Pomnik w formie krzyża w Stubnie</t>
  </si>
  <si>
    <t>Gminny Ośrodek Pomocy Społecznej</t>
  </si>
  <si>
    <t xml:space="preserve">Gminny Zakład Komunalny </t>
  </si>
  <si>
    <t>Gminna Placówka Kultury</t>
  </si>
  <si>
    <t>Budynek szkoły wraz z budowlami</t>
  </si>
  <si>
    <t>Przedszkole Niepubliczne "Kraina Maluszka" w Stubnie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</si>
  <si>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</si>
  <si>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</si>
  <si>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</si>
  <si>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</si>
  <si>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</si>
  <si>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</si>
  <si>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</si>
  <si>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</si>
  <si>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</si>
  <si>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</si>
  <si>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</si>
  <si>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</si>
  <si>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</si>
  <si>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</si>
  <si>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</si>
  <si>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</si>
  <si>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</si>
  <si>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Szkoła Podstawowa im. św. Jadwigi Królowej w Stubnie</t>
  </si>
  <si>
    <t>Budynek szkoły Stubno 254</t>
  </si>
  <si>
    <t>Budynke Sali Gimnastycznej Stubno 254</t>
  </si>
  <si>
    <t>Beton</t>
  </si>
  <si>
    <t>Blacha</t>
  </si>
  <si>
    <t>Kserokopiarki i urządzenia wielfunkcyjne</t>
  </si>
  <si>
    <t xml:space="preserve">Centrale,faxy i telefony </t>
  </si>
  <si>
    <t>Monitoring</t>
  </si>
  <si>
    <t>Monitoring WO</t>
  </si>
  <si>
    <t xml:space="preserve">Sprzęt nagłaśniający </t>
  </si>
  <si>
    <t xml:space="preserve">2. Gminny Zakład Komunalny </t>
  </si>
  <si>
    <t>3. Gmina Placówka Kultury</t>
  </si>
  <si>
    <t>4. Zespół Szkół w Kalnikowie</t>
  </si>
  <si>
    <t>5.Szkoła Podstawowa w Stubnie</t>
  </si>
  <si>
    <t>6. Gminny Ośrodek Pomocy Społecznej</t>
  </si>
  <si>
    <t>7. Przedszkole Niepubliczne "Kraina Maluszka" w Stubnie</t>
  </si>
  <si>
    <t>Szkoła Podstawowa w Kalnikowie</t>
  </si>
  <si>
    <t xml:space="preserve">Załącznik nr 1d do SIWZ, zakładka nr 2 - Wykaz sprzętu elektronicznego </t>
  </si>
  <si>
    <t>Razem wszystkie pozycje powyżej:</t>
  </si>
  <si>
    <t>Razem I i II:</t>
  </si>
  <si>
    <t>Wyposażenie i urządzenia WO</t>
  </si>
  <si>
    <t>Murowane, Blacha/blachodachówka</t>
  </si>
  <si>
    <t>Razem pozycje od 1 do 2:</t>
  </si>
  <si>
    <t>Miesiąc bazowy</t>
  </si>
  <si>
    <t xml:space="preserve">Ubezpieczający </t>
  </si>
  <si>
    <t>ciężarowy</t>
  </si>
  <si>
    <t>-</t>
  </si>
  <si>
    <t>Gmina Stubno 
Stubno 69
37-723 Stubno 
PKD: 84.11 Z
Regon: 650900335</t>
  </si>
  <si>
    <t>Urząd Gminy 
Stubno 69A
37-732 Stubno 
Regon: 000550433</t>
  </si>
  <si>
    <t>Urząd Gminy</t>
  </si>
  <si>
    <t>RPR05505</t>
  </si>
  <si>
    <t>Fiat</t>
  </si>
  <si>
    <t>Scudo Van</t>
  </si>
  <si>
    <t>osobowy</t>
  </si>
  <si>
    <t>802</t>
  </si>
  <si>
    <t>ZFA27000064050480</t>
  </si>
  <si>
    <t>7</t>
  </si>
  <si>
    <t>Brak</t>
  </si>
  <si>
    <t>Terex</t>
  </si>
  <si>
    <t>TLB840SM</t>
  </si>
  <si>
    <t xml:space="preserve">wolnobieżny </t>
  </si>
  <si>
    <t>SMFJB4BC0EGKM2530</t>
  </si>
  <si>
    <t>4</t>
  </si>
  <si>
    <t>RPRP362</t>
  </si>
  <si>
    <t>STIM Świdnik</t>
  </si>
  <si>
    <t>Lekka</t>
  </si>
  <si>
    <t>przyczepka lekka</t>
  </si>
  <si>
    <t>SYAP0750030001309</t>
  </si>
  <si>
    <t>2</t>
  </si>
  <si>
    <t>Ostrówek</t>
  </si>
  <si>
    <t>0000KT062</t>
  </si>
  <si>
    <t>11</t>
  </si>
  <si>
    <t>Gminny Zakład Komunalny 
37-723 Stubno 
Regon: 651501560
NIP: 795-22-66-329</t>
  </si>
  <si>
    <t>GZK/UG</t>
  </si>
  <si>
    <t>RPR13YS</t>
  </si>
  <si>
    <t>Nissan</t>
  </si>
  <si>
    <t>Vanette Widow Cargo</t>
  </si>
  <si>
    <t>VSJDEVC23U0151921</t>
  </si>
  <si>
    <t>9</t>
  </si>
  <si>
    <t>RPR14456</t>
  </si>
  <si>
    <t>Ford</t>
  </si>
  <si>
    <t>Tarnsit</t>
  </si>
  <si>
    <t>WF0VXXBDFV5D83149</t>
  </si>
  <si>
    <t>10</t>
  </si>
  <si>
    <t xml:space="preserve">OSP W STUBNIE
REGON: 650895999
Stubno 37-723
</t>
  </si>
  <si>
    <t>OSP Stubno</t>
  </si>
  <si>
    <t>RPRW531</t>
  </si>
  <si>
    <t>Jelcz</t>
  </si>
  <si>
    <t>00000000000012231</t>
  </si>
  <si>
    <t>RPRX273</t>
  </si>
  <si>
    <t>Żuk FS Lublin</t>
  </si>
  <si>
    <t>FS Lublin</t>
  </si>
  <si>
    <t>ciężarowy, pożarniczy</t>
  </si>
  <si>
    <t>366482</t>
  </si>
  <si>
    <t>12</t>
  </si>
  <si>
    <t>OSP Kalników 37 - 724 Kalników, Regon 650897260</t>
  </si>
  <si>
    <t>OSP w Kalnikowie</t>
  </si>
  <si>
    <t>RPR94T4</t>
  </si>
  <si>
    <t>Ursus</t>
  </si>
  <si>
    <t>MF-255</t>
  </si>
  <si>
    <t>ciągnik rolniczy</t>
  </si>
  <si>
    <t>38527</t>
  </si>
  <si>
    <t>RPR61LK</t>
  </si>
  <si>
    <t>Volkswagen</t>
  </si>
  <si>
    <t>Transporter T4</t>
  </si>
  <si>
    <t>WV2ZZZ10ZPH131540</t>
  </si>
  <si>
    <t>RPR24215</t>
  </si>
  <si>
    <t>Volvo</t>
  </si>
  <si>
    <t>FLD3C FL U8XL9F</t>
  </si>
  <si>
    <t>YV2T0Y1B2HZ113893</t>
  </si>
  <si>
    <t>RPR56PT</t>
  </si>
  <si>
    <t>Świdnik</t>
  </si>
  <si>
    <t>Tema</t>
  </si>
  <si>
    <t>SWH236055CB017589</t>
  </si>
  <si>
    <t>Załącznik nr 1d do SWIZ, zakładka nr 3 - wykaz pojazdów</t>
  </si>
  <si>
    <t>Załącznik nr 1d do SIWZ, zakładka nr 1 - wykaz mienia</t>
  </si>
  <si>
    <t>17.07.2020 16.07.2021</t>
  </si>
  <si>
    <t>24.04.2020 23.04.2021</t>
  </si>
  <si>
    <t>01.03.2020 29.02.2021</t>
  </si>
  <si>
    <t>20.11.2019 19.11.2020</t>
  </si>
  <si>
    <t>17.09.2019 16.09.2020</t>
  </si>
  <si>
    <t>22.10.2019 21.10.2020</t>
  </si>
  <si>
    <t>01.01.2020 31.12.2020</t>
  </si>
  <si>
    <t>01.01.2020 31.12.2021</t>
  </si>
  <si>
    <t>16.09.2019 15.09.2020</t>
  </si>
  <si>
    <t>06.11.2019 05.11.2020</t>
  </si>
  <si>
    <t>16.07.2020 15.07.2021</t>
  </si>
  <si>
    <t>1a.</t>
  </si>
  <si>
    <t>Jednostka organizacyjna</t>
  </si>
  <si>
    <t>Zabezpieczenia przeciwpożarowe</t>
  </si>
  <si>
    <t>Zabezpieczenia przeciwkradzieżowe</t>
  </si>
  <si>
    <t xml:space="preserve">Urząd Gminy </t>
  </si>
  <si>
    <t>Zgodni z przepisami p. poż.</t>
  </si>
  <si>
    <t>Co najmniej 2 zamki wielozastawkowe w drzwiach zewnętrznych</t>
  </si>
  <si>
    <t>Zespół Szkół w Kalnikowie</t>
  </si>
  <si>
    <t>Zespół Szkół w Stubnie</t>
  </si>
  <si>
    <t>Co najmniej 2 zamki wielozastawkowe w drzwiach zewnętrznych, System sygnalizacji włamania i napadu w działaniu miejscowym.</t>
  </si>
  <si>
    <t>Załącznik nr 1d do SIWZ, wykaz zabezpieczeń przeciwpożarowych i przeciwkradzieżowych</t>
  </si>
  <si>
    <t>Suma ubezpieczenia WO lub KB</t>
  </si>
  <si>
    <t>Budynki i budowle</t>
  </si>
  <si>
    <t xml:space="preserve">Sprzęt elektroniczny przenośny użytkowany w szkole podstawowej </t>
  </si>
  <si>
    <t>specjalny pożarniczy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</si>
</sst>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00\ &quot;zł&quot;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theme="1"/>
      <name val="Cambria"/>
      <family val="1"/>
      <charset val="238"/>
      <scheme val="major"/>
    </font>
    <font>
      <sz val="11"/>
      <color indexed="8"/>
      <name val="Calibri"/>
      <family val="2"/>
      <charset val="238"/>
    </font>
    <font>
      <sz val="10"/>
      <color rgb="FFFF000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/>
    <xf numFmtId="165" fontId="9" fillId="0" borderId="0" xfId="0" applyNumberFormat="1" applyFont="1"/>
    <xf numFmtId="0" fontId="9" fillId="3" borderId="4" xfId="5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 wrapText="1"/>
    </xf>
    <xf numFmtId="9" fontId="9" fillId="0" borderId="0" xfId="7" applyFont="1"/>
    <xf numFmtId="0" fontId="4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3" borderId="4" xfId="0" applyFont="1" applyFill="1" applyBorder="1" applyAlignment="1">
      <alignment horizontal="left" vertical="center" wrapText="1"/>
    </xf>
    <xf numFmtId="164" fontId="9" fillId="3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164" fontId="9" fillId="3" borderId="4" xfId="5" applyNumberFormat="1" applyFont="1" applyFill="1" applyBorder="1" applyAlignment="1">
      <alignment horizontal="center" vertical="center"/>
    </xf>
    <xf numFmtId="0" fontId="9" fillId="0" borderId="4" xfId="5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wrapText="1"/>
    </xf>
    <xf numFmtId="0" fontId="9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2" borderId="4" xfId="5" applyFont="1" applyFill="1" applyBorder="1" applyAlignment="1">
      <alignment horizontal="center" vertical="center"/>
    </xf>
    <xf numFmtId="44" fontId="8" fillId="2" borderId="4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2" borderId="4" xfId="2" applyFont="1" applyFill="1" applyBorder="1" applyAlignment="1">
      <alignment horizontal="center" vertical="center" wrapText="1"/>
    </xf>
    <xf numFmtId="49" fontId="8" fillId="2" borderId="4" xfId="2" applyNumberFormat="1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44" fontId="9" fillId="3" borderId="5" xfId="1" applyFont="1" applyFill="1" applyBorder="1" applyAlignment="1">
      <alignment horizontal="center" vertical="center" wrapText="1"/>
    </xf>
    <xf numFmtId="44" fontId="9" fillId="3" borderId="4" xfId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164" fontId="9" fillId="3" borderId="4" xfId="5" applyNumberFormat="1" applyFont="1" applyFill="1" applyBorder="1" applyAlignment="1">
      <alignment horizontal="center" vertical="center" wrapText="1"/>
    </xf>
    <xf numFmtId="0" fontId="8" fillId="4" borderId="4" xfId="5" applyFont="1" applyFill="1" applyBorder="1" applyAlignment="1">
      <alignment horizontal="left" vertical="center"/>
    </xf>
    <xf numFmtId="0" fontId="8" fillId="4" borderId="4" xfId="5" applyFont="1" applyFill="1" applyBorder="1" applyAlignment="1">
      <alignment horizontal="center" vertical="center"/>
    </xf>
    <xf numFmtId="44" fontId="9" fillId="3" borderId="4" xfId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center" vertical="center" wrapText="1"/>
    </xf>
    <xf numFmtId="0" fontId="4" fillId="0" borderId="0" xfId="0" applyFont="1"/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4" fillId="3" borderId="4" xfId="0" applyFont="1" applyFill="1" applyBorder="1"/>
    <xf numFmtId="0" fontId="4" fillId="3" borderId="0" xfId="0" applyFont="1" applyFill="1"/>
    <xf numFmtId="14" fontId="9" fillId="3" borderId="4" xfId="0" applyNumberFormat="1" applyFont="1" applyFill="1" applyBorder="1" applyAlignment="1">
      <alignment horizontal="center" vertical="center" wrapText="1"/>
    </xf>
    <xf numFmtId="44" fontId="4" fillId="0" borderId="0" xfId="1" applyFont="1"/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44" fontId="10" fillId="2" borderId="4" xfId="1" applyFont="1" applyFill="1" applyBorder="1" applyAlignment="1">
      <alignment horizontal="center"/>
    </xf>
    <xf numFmtId="44" fontId="4" fillId="0" borderId="4" xfId="0" applyNumberFormat="1" applyFont="1" applyBorder="1"/>
    <xf numFmtId="44" fontId="4" fillId="0" borderId="4" xfId="1" applyFont="1" applyBorder="1"/>
    <xf numFmtId="44" fontId="4" fillId="0" borderId="0" xfId="0" applyNumberFormat="1" applyFont="1"/>
    <xf numFmtId="44" fontId="4" fillId="3" borderId="4" xfId="1" applyFont="1" applyFill="1" applyBorder="1"/>
    <xf numFmtId="0" fontId="4" fillId="3" borderId="4" xfId="0" applyFont="1" applyFill="1" applyBorder="1" applyAlignment="1">
      <alignment wrapText="1"/>
    </xf>
    <xf numFmtId="14" fontId="4" fillId="3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3" borderId="5" xfId="0" applyFont="1" applyFill="1" applyBorder="1" applyAlignment="1">
      <alignment horizontal="left"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vertical="center" wrapText="1"/>
    </xf>
    <xf numFmtId="14" fontId="9" fillId="3" borderId="8" xfId="0" applyNumberFormat="1" applyFont="1" applyFill="1" applyBorder="1" applyAlignment="1">
      <alignment horizontal="center" vertical="center" wrapText="1"/>
    </xf>
    <xf numFmtId="44" fontId="9" fillId="3" borderId="8" xfId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 wrapText="1"/>
    </xf>
    <xf numFmtId="14" fontId="9" fillId="3" borderId="9" xfId="0" applyNumberFormat="1" applyFont="1" applyFill="1" applyBorder="1" applyAlignment="1">
      <alignment horizontal="center" vertical="center" wrapText="1"/>
    </xf>
    <xf numFmtId="44" fontId="9" fillId="3" borderId="9" xfId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44" fontId="9" fillId="3" borderId="5" xfId="1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44" fontId="9" fillId="3" borderId="8" xfId="1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10" fillId="2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8" fontId="9" fillId="3" borderId="4" xfId="0" applyNumberFormat="1" applyFont="1" applyFill="1" applyBorder="1" applyAlignment="1">
      <alignment horizontal="right" vertical="center"/>
    </xf>
    <xf numFmtId="44" fontId="8" fillId="2" borderId="4" xfId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/>
    </xf>
    <xf numFmtId="44" fontId="8" fillId="2" borderId="4" xfId="1" applyFont="1" applyFill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8" fontId="9" fillId="5" borderId="4" xfId="0" applyNumberFormat="1" applyFont="1" applyFill="1" applyBorder="1" applyAlignment="1">
      <alignment horizontal="right" vertical="center"/>
    </xf>
    <xf numFmtId="44" fontId="9" fillId="5" borderId="4" xfId="1" applyFont="1" applyFill="1" applyBorder="1" applyAlignment="1">
      <alignment horizontal="right" vertical="center"/>
    </xf>
    <xf numFmtId="8" fontId="9" fillId="0" borderId="4" xfId="0" applyNumberFormat="1" applyFont="1" applyBorder="1" applyAlignment="1">
      <alignment vertical="center"/>
    </xf>
    <xf numFmtId="8" fontId="9" fillId="0" borderId="0" xfId="0" applyNumberFormat="1" applyFont="1" applyAlignment="1">
      <alignment vertical="center"/>
    </xf>
    <xf numFmtId="0" fontId="9" fillId="3" borderId="4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8" fillId="2" borderId="4" xfId="2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/>
    </xf>
    <xf numFmtId="49" fontId="9" fillId="3" borderId="4" xfId="2" applyNumberFormat="1" applyFont="1" applyFill="1" applyBorder="1" applyAlignment="1">
      <alignment horizontal="center" vertical="center"/>
    </xf>
    <xf numFmtId="49" fontId="8" fillId="3" borderId="4" xfId="2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9" fillId="3" borderId="5" xfId="2" applyNumberFormat="1" applyFont="1" applyFill="1" applyBorder="1" applyAlignment="1">
      <alignment horizontal="center" vertical="center"/>
    </xf>
    <xf numFmtId="49" fontId="8" fillId="3" borderId="5" xfId="2" applyNumberFormat="1" applyFont="1" applyFill="1" applyBorder="1" applyAlignment="1">
      <alignment horizontal="center" vertical="center"/>
    </xf>
    <xf numFmtId="8" fontId="6" fillId="0" borderId="0" xfId="0" applyNumberFormat="1" applyFont="1" applyAlignment="1">
      <alignment vertical="center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vertical="center" wrapText="1"/>
    </xf>
    <xf numFmtId="44" fontId="9" fillId="5" borderId="4" xfId="0" applyNumberFormat="1" applyFont="1" applyFill="1" applyBorder="1" applyAlignment="1">
      <alignment vertical="center" wrapText="1"/>
    </xf>
    <xf numFmtId="164" fontId="9" fillId="0" borderId="4" xfId="0" applyNumberFormat="1" applyFont="1" applyBorder="1" applyAlignment="1">
      <alignment vertical="center" wrapText="1"/>
    </xf>
    <xf numFmtId="164" fontId="9" fillId="5" borderId="4" xfId="0" applyNumberFormat="1" applyFont="1" applyFill="1" applyBorder="1" applyAlignment="1">
      <alignment vertical="center" wrapText="1"/>
    </xf>
    <xf numFmtId="44" fontId="9" fillId="0" borderId="4" xfId="0" applyNumberFormat="1" applyFont="1" applyBorder="1" applyAlignment="1">
      <alignment vertical="center" wrapText="1"/>
    </xf>
    <xf numFmtId="164" fontId="8" fillId="2" borderId="4" xfId="0" applyNumberFormat="1" applyFont="1" applyFill="1" applyBorder="1" applyAlignment="1">
      <alignment horizontal="right" vertical="center"/>
    </xf>
    <xf numFmtId="44" fontId="6" fillId="0" borderId="0" xfId="0" applyNumberFormat="1" applyFont="1" applyAlignment="1">
      <alignment vertical="center"/>
    </xf>
    <xf numFmtId="165" fontId="9" fillId="3" borderId="0" xfId="0" applyNumberFormat="1" applyFont="1" applyFill="1"/>
    <xf numFmtId="0" fontId="8" fillId="3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5" applyFont="1" applyFill="1" applyBorder="1" applyAlignment="1">
      <alignment horizontal="left" vertical="center"/>
    </xf>
    <xf numFmtId="0" fontId="8" fillId="4" borderId="2" xfId="5" applyFont="1" applyFill="1" applyBorder="1" applyAlignment="1">
      <alignment horizontal="left" vertical="center"/>
    </xf>
    <xf numFmtId="164" fontId="9" fillId="3" borderId="7" xfId="0" applyNumberFormat="1" applyFont="1" applyFill="1" applyBorder="1" applyAlignment="1">
      <alignment horizontal="right" vertical="center" wrapText="1"/>
    </xf>
    <xf numFmtId="164" fontId="9" fillId="3" borderId="5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3" borderId="1" xfId="5" applyFont="1" applyFill="1" applyBorder="1" applyAlignment="1">
      <alignment horizontal="center" vertical="center"/>
    </xf>
    <xf numFmtId="0" fontId="8" fillId="3" borderId="2" xfId="5" applyFont="1" applyFill="1" applyBorder="1" applyAlignment="1">
      <alignment horizontal="center" vertical="center"/>
    </xf>
    <xf numFmtId="0" fontId="9" fillId="0" borderId="4" xfId="5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</cellXfs>
  <cellStyles count="14">
    <cellStyle name="Excel Built-in Normal" xfId="6"/>
    <cellStyle name="Normalny" xfId="0" builtinId="0"/>
    <cellStyle name="Normalny 2" xfId="5"/>
    <cellStyle name="Normalny 21" xfId="10"/>
    <cellStyle name="Normalny 3" xfId="2"/>
    <cellStyle name="Normalny 3 2" xfId="8"/>
    <cellStyle name="Normalny 5" xfId="4"/>
    <cellStyle name="Procentowy" xfId="7" builtinId="5"/>
    <cellStyle name="Walutowy" xfId="1" builtinId="4"/>
    <cellStyle name="Walutowy 2" xfId="11"/>
    <cellStyle name="Walutowy 3" xfId="3"/>
    <cellStyle name="Walutowy 3 2" xfId="9"/>
    <cellStyle name="Walutowy 3 3" xfId="12"/>
    <cellStyle name="Walutowy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opLeftCell="A25" zoomScale="85" zoomScaleNormal="85" workbookViewId="0">
      <selection activeCell="C74" sqref="A1:XFD1048576"/>
    </sheetView>
  </sheetViews>
  <sheetFormatPr defaultRowHeight="12.75"/>
  <cols>
    <col min="1" max="1" width="6.28515625" style="21" customWidth="1"/>
    <col min="2" max="3" width="41.28515625" style="21" customWidth="1"/>
    <col min="4" max="4" width="29" style="25" customWidth="1"/>
    <col min="5" max="5" width="23.85546875" style="25" customWidth="1"/>
    <col min="6" max="6" width="18.85546875" style="25" customWidth="1"/>
    <col min="7" max="7" width="23.7109375" style="25" customWidth="1"/>
    <col min="8" max="8" width="25.5703125" style="25" customWidth="1"/>
    <col min="9" max="9" width="23" style="25" customWidth="1"/>
    <col min="10" max="10" width="21.28515625" style="25" customWidth="1"/>
    <col min="11" max="16384" width="9.140625" style="21"/>
  </cols>
  <sheetData>
    <row r="1" spans="1:10" s="9" customFormat="1" ht="15" customHeight="1">
      <c r="A1" s="112" t="s">
        <v>278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9" customFormat="1" ht="15" customHeight="1">
      <c r="A2" s="37" t="s">
        <v>0</v>
      </c>
      <c r="B2" s="114" t="s">
        <v>212</v>
      </c>
      <c r="C2" s="115"/>
      <c r="D2" s="115"/>
      <c r="E2" s="115"/>
      <c r="F2" s="115"/>
      <c r="G2" s="115"/>
      <c r="H2" s="115"/>
      <c r="I2" s="115"/>
      <c r="J2" s="115"/>
    </row>
    <row r="3" spans="1:10" s="9" customFormat="1" ht="30.75" customHeight="1">
      <c r="A3" s="37" t="s">
        <v>1</v>
      </c>
      <c r="B3" s="36" t="s">
        <v>36</v>
      </c>
      <c r="C3" s="36" t="s">
        <v>301</v>
      </c>
      <c r="D3" s="97" t="s">
        <v>149</v>
      </c>
      <c r="E3" s="39" t="s">
        <v>37</v>
      </c>
      <c r="F3" s="39" t="s">
        <v>38</v>
      </c>
      <c r="G3" s="97" t="s">
        <v>39</v>
      </c>
      <c r="H3" s="97" t="s">
        <v>40</v>
      </c>
      <c r="I3" s="97" t="s">
        <v>41</v>
      </c>
      <c r="J3" s="97" t="s">
        <v>42</v>
      </c>
    </row>
    <row r="4" spans="1:10" s="9" customFormat="1" ht="50.25" customHeight="1">
      <c r="A4" s="5" t="s">
        <v>0</v>
      </c>
      <c r="B4" s="84" t="s">
        <v>97</v>
      </c>
      <c r="C4" s="103">
        <v>72500</v>
      </c>
      <c r="D4" s="11" t="s">
        <v>150</v>
      </c>
      <c r="E4" s="12">
        <v>29</v>
      </c>
      <c r="F4" s="12"/>
      <c r="G4" s="13" t="s">
        <v>148</v>
      </c>
      <c r="H4" s="13"/>
      <c r="I4" s="13"/>
      <c r="J4" s="13"/>
    </row>
    <row r="5" spans="1:10" s="9" customFormat="1">
      <c r="A5" s="5" t="s">
        <v>2</v>
      </c>
      <c r="B5" s="84" t="s">
        <v>98</v>
      </c>
      <c r="C5" s="103">
        <v>46820</v>
      </c>
      <c r="D5" s="11" t="s">
        <v>150</v>
      </c>
      <c r="E5" s="12"/>
      <c r="F5" s="12"/>
      <c r="G5" s="13"/>
      <c r="H5" s="13"/>
      <c r="I5" s="13"/>
      <c r="J5" s="13"/>
    </row>
    <row r="6" spans="1:10" s="9" customFormat="1">
      <c r="A6" s="5" t="s">
        <v>3</v>
      </c>
      <c r="B6" s="84" t="s">
        <v>99</v>
      </c>
      <c r="C6" s="103">
        <v>75653</v>
      </c>
      <c r="D6" s="11" t="s">
        <v>150</v>
      </c>
      <c r="E6" s="12"/>
      <c r="F6" s="12"/>
      <c r="G6" s="13"/>
      <c r="H6" s="13"/>
      <c r="I6" s="13"/>
      <c r="J6" s="13"/>
    </row>
    <row r="7" spans="1:10" s="9" customFormat="1" ht="101.25" customHeight="1">
      <c r="A7" s="5" t="s">
        <v>4</v>
      </c>
      <c r="B7" s="84" t="s">
        <v>100</v>
      </c>
      <c r="C7" s="103">
        <v>130289</v>
      </c>
      <c r="D7" s="11" t="s">
        <v>150</v>
      </c>
      <c r="E7" s="12"/>
      <c r="F7" s="12"/>
      <c r="G7" s="13"/>
      <c r="H7" s="13"/>
      <c r="I7" s="13"/>
      <c r="J7" s="13"/>
    </row>
    <row r="8" spans="1:10" s="9" customFormat="1">
      <c r="A8" s="5" t="s">
        <v>5</v>
      </c>
      <c r="B8" s="84" t="s">
        <v>101</v>
      </c>
      <c r="C8" s="103">
        <v>30000</v>
      </c>
      <c r="D8" s="11" t="s">
        <v>150</v>
      </c>
      <c r="E8" s="12"/>
      <c r="F8" s="12"/>
      <c r="G8" s="13" t="s">
        <v>148</v>
      </c>
      <c r="H8" s="13"/>
      <c r="I8" s="13"/>
      <c r="J8" s="13"/>
    </row>
    <row r="9" spans="1:10" s="9" customFormat="1" ht="101.25" customHeight="1">
      <c r="A9" s="5" t="s">
        <v>6</v>
      </c>
      <c r="B9" s="84" t="s">
        <v>102</v>
      </c>
      <c r="C9" s="103">
        <v>1324380</v>
      </c>
      <c r="D9" s="11" t="s">
        <v>150</v>
      </c>
      <c r="E9" s="12">
        <v>882.92</v>
      </c>
      <c r="F9" s="12"/>
      <c r="G9" s="13" t="s">
        <v>148</v>
      </c>
      <c r="H9" s="13"/>
      <c r="I9" s="13"/>
      <c r="J9" s="13"/>
    </row>
    <row r="10" spans="1:10" s="9" customFormat="1">
      <c r="A10" s="5" t="s">
        <v>7</v>
      </c>
      <c r="B10" s="84" t="s">
        <v>103</v>
      </c>
      <c r="C10" s="103">
        <v>325000</v>
      </c>
      <c r="D10" s="11" t="s">
        <v>150</v>
      </c>
      <c r="E10" s="12">
        <v>130</v>
      </c>
      <c r="F10" s="12"/>
      <c r="G10" s="13" t="s">
        <v>148</v>
      </c>
      <c r="H10" s="13"/>
      <c r="I10" s="13"/>
      <c r="J10" s="13"/>
    </row>
    <row r="11" spans="1:10" s="9" customFormat="1" ht="101.25" customHeight="1">
      <c r="A11" s="5" t="s">
        <v>8</v>
      </c>
      <c r="B11" s="84" t="s">
        <v>104</v>
      </c>
      <c r="C11" s="103">
        <v>3625440</v>
      </c>
      <c r="D11" s="11" t="s">
        <v>150</v>
      </c>
      <c r="E11" s="12">
        <v>1208.48</v>
      </c>
      <c r="F11" s="12"/>
      <c r="G11" s="13" t="s">
        <v>148</v>
      </c>
      <c r="H11" s="13"/>
      <c r="I11" s="13"/>
      <c r="J11" s="13"/>
    </row>
    <row r="12" spans="1:10" s="9" customFormat="1">
      <c r="A12" s="5" t="s">
        <v>9</v>
      </c>
      <c r="B12" s="84" t="s">
        <v>105</v>
      </c>
      <c r="C12" s="103">
        <v>145000</v>
      </c>
      <c r="D12" s="11" t="s">
        <v>150</v>
      </c>
      <c r="E12" s="12">
        <v>145</v>
      </c>
      <c r="F12" s="12"/>
      <c r="G12" s="13" t="s">
        <v>148</v>
      </c>
      <c r="H12" s="13"/>
      <c r="I12" s="13"/>
      <c r="J12" s="13"/>
    </row>
    <row r="13" spans="1:10" s="9" customFormat="1" ht="101.25" customHeight="1">
      <c r="A13" s="5" t="s">
        <v>10</v>
      </c>
      <c r="B13" s="84" t="s">
        <v>106</v>
      </c>
      <c r="C13" s="103">
        <v>425000</v>
      </c>
      <c r="D13" s="11" t="s">
        <v>150</v>
      </c>
      <c r="E13" s="12">
        <v>425</v>
      </c>
      <c r="F13" s="12"/>
      <c r="G13" s="13" t="s">
        <v>148</v>
      </c>
      <c r="H13" s="13"/>
      <c r="I13" s="13"/>
      <c r="J13" s="13"/>
    </row>
    <row r="14" spans="1:10" s="9" customFormat="1">
      <c r="A14" s="5" t="s">
        <v>11</v>
      </c>
      <c r="B14" s="84" t="s">
        <v>107</v>
      </c>
      <c r="C14" s="103">
        <v>122000</v>
      </c>
      <c r="D14" s="11" t="s">
        <v>150</v>
      </c>
      <c r="E14" s="12">
        <v>61</v>
      </c>
      <c r="F14" s="12"/>
      <c r="G14" s="13" t="s">
        <v>148</v>
      </c>
      <c r="H14" s="13"/>
      <c r="I14" s="13"/>
      <c r="J14" s="13"/>
    </row>
    <row r="15" spans="1:10" s="9" customFormat="1" ht="25.5">
      <c r="A15" s="5" t="s">
        <v>12</v>
      </c>
      <c r="B15" s="84" t="s">
        <v>108</v>
      </c>
      <c r="C15" s="103">
        <v>352575</v>
      </c>
      <c r="D15" s="11" t="s">
        <v>150</v>
      </c>
      <c r="E15" s="12"/>
      <c r="F15" s="12"/>
      <c r="G15" s="13" t="s">
        <v>148</v>
      </c>
      <c r="H15" s="13"/>
      <c r="I15" s="13"/>
      <c r="J15" s="13"/>
    </row>
    <row r="16" spans="1:10" s="9" customFormat="1">
      <c r="A16" s="5" t="s">
        <v>13</v>
      </c>
      <c r="B16" s="84" t="s">
        <v>109</v>
      </c>
      <c r="C16" s="103">
        <v>83700</v>
      </c>
      <c r="D16" s="11" t="s">
        <v>150</v>
      </c>
      <c r="E16" s="12"/>
      <c r="F16" s="12"/>
      <c r="G16" s="13" t="s">
        <v>148</v>
      </c>
      <c r="H16" s="13"/>
      <c r="I16" s="13"/>
      <c r="J16" s="13"/>
    </row>
    <row r="17" spans="1:10" s="9" customFormat="1">
      <c r="A17" s="5" t="s">
        <v>14</v>
      </c>
      <c r="B17" s="84" t="s">
        <v>110</v>
      </c>
      <c r="C17" s="103">
        <v>344480</v>
      </c>
      <c r="D17" s="11" t="s">
        <v>150</v>
      </c>
      <c r="E17" s="12">
        <v>172.24</v>
      </c>
      <c r="F17" s="12"/>
      <c r="G17" s="13" t="s">
        <v>148</v>
      </c>
      <c r="H17" s="13"/>
      <c r="I17" s="13"/>
      <c r="J17" s="13"/>
    </row>
    <row r="18" spans="1:10" s="9" customFormat="1">
      <c r="A18" s="5" t="s">
        <v>43</v>
      </c>
      <c r="B18" s="84" t="s">
        <v>111</v>
      </c>
      <c r="C18" s="103">
        <v>2344</v>
      </c>
      <c r="D18" s="11" t="s">
        <v>151</v>
      </c>
      <c r="E18" s="12"/>
      <c r="F18" s="12"/>
      <c r="G18" s="13" t="s">
        <v>148</v>
      </c>
      <c r="H18" s="13"/>
      <c r="I18" s="13"/>
      <c r="J18" s="13"/>
    </row>
    <row r="19" spans="1:10" s="9" customFormat="1">
      <c r="A19" s="5" t="s">
        <v>44</v>
      </c>
      <c r="B19" s="84" t="s">
        <v>112</v>
      </c>
      <c r="C19" s="103">
        <v>572000</v>
      </c>
      <c r="D19" s="11" t="s">
        <v>150</v>
      </c>
      <c r="E19" s="12">
        <v>286</v>
      </c>
      <c r="F19" s="12"/>
      <c r="G19" s="13" t="s">
        <v>148</v>
      </c>
      <c r="H19" s="13"/>
      <c r="I19" s="13"/>
      <c r="J19" s="13"/>
    </row>
    <row r="20" spans="1:10" s="9" customFormat="1">
      <c r="A20" s="5" t="s">
        <v>45</v>
      </c>
      <c r="B20" s="84" t="s">
        <v>113</v>
      </c>
      <c r="C20" s="103">
        <v>279000</v>
      </c>
      <c r="D20" s="11" t="s">
        <v>150</v>
      </c>
      <c r="E20" s="12">
        <v>186</v>
      </c>
      <c r="F20" s="12"/>
      <c r="G20" s="13" t="s">
        <v>148</v>
      </c>
      <c r="H20" s="13"/>
      <c r="I20" s="13"/>
      <c r="J20" s="13"/>
    </row>
    <row r="21" spans="1:10" s="9" customFormat="1">
      <c r="A21" s="5" t="s">
        <v>46</v>
      </c>
      <c r="B21" s="84" t="s">
        <v>114</v>
      </c>
      <c r="C21" s="103">
        <v>403500</v>
      </c>
      <c r="D21" s="11" t="s">
        <v>150</v>
      </c>
      <c r="E21" s="12">
        <v>269</v>
      </c>
      <c r="F21" s="12"/>
      <c r="G21" s="13" t="s">
        <v>148</v>
      </c>
      <c r="H21" s="13"/>
      <c r="I21" s="13"/>
      <c r="J21" s="13"/>
    </row>
    <row r="22" spans="1:10" s="9" customFormat="1">
      <c r="A22" s="5" t="s">
        <v>47</v>
      </c>
      <c r="B22" s="84" t="s">
        <v>152</v>
      </c>
      <c r="C22" s="103">
        <v>136500</v>
      </c>
      <c r="D22" s="11" t="s">
        <v>150</v>
      </c>
      <c r="E22" s="12">
        <v>91</v>
      </c>
      <c r="F22" s="12"/>
      <c r="G22" s="13" t="s">
        <v>148</v>
      </c>
      <c r="H22" s="13"/>
      <c r="I22" s="13"/>
      <c r="J22" s="13"/>
    </row>
    <row r="23" spans="1:10" s="9" customFormat="1">
      <c r="A23" s="5" t="s">
        <v>48</v>
      </c>
      <c r="B23" s="84" t="s">
        <v>115</v>
      </c>
      <c r="C23" s="103">
        <v>173504</v>
      </c>
      <c r="D23" s="11" t="s">
        <v>150</v>
      </c>
      <c r="E23" s="12"/>
      <c r="F23" s="12"/>
      <c r="G23" s="13" t="s">
        <v>148</v>
      </c>
      <c r="H23" s="13"/>
      <c r="I23" s="13"/>
      <c r="J23" s="13"/>
    </row>
    <row r="24" spans="1:10" s="9" customFormat="1" ht="25.5">
      <c r="A24" s="5" t="s">
        <v>49</v>
      </c>
      <c r="B24" s="84" t="s">
        <v>116</v>
      </c>
      <c r="C24" s="103">
        <v>533933</v>
      </c>
      <c r="D24" s="11" t="s">
        <v>150</v>
      </c>
      <c r="E24" s="12"/>
      <c r="F24" s="12"/>
      <c r="G24" s="13" t="s">
        <v>148</v>
      </c>
      <c r="H24" s="13"/>
      <c r="I24" s="13"/>
      <c r="J24" s="13"/>
    </row>
    <row r="25" spans="1:10" s="9" customFormat="1">
      <c r="A25" s="5" t="s">
        <v>50</v>
      </c>
      <c r="B25" s="84" t="s">
        <v>117</v>
      </c>
      <c r="C25" s="103">
        <v>177000</v>
      </c>
      <c r="D25" s="11" t="s">
        <v>150</v>
      </c>
      <c r="E25" s="12">
        <v>118</v>
      </c>
      <c r="F25" s="12"/>
      <c r="G25" s="13" t="s">
        <v>153</v>
      </c>
      <c r="H25" s="13"/>
      <c r="I25" s="13"/>
      <c r="J25" s="13"/>
    </row>
    <row r="26" spans="1:10" s="9" customFormat="1">
      <c r="A26" s="5" t="s">
        <v>51</v>
      </c>
      <c r="B26" s="84" t="s">
        <v>118</v>
      </c>
      <c r="C26" s="103">
        <v>384000</v>
      </c>
      <c r="D26" s="11" t="s">
        <v>150</v>
      </c>
      <c r="E26" s="12">
        <v>256</v>
      </c>
      <c r="F26" s="12"/>
      <c r="G26" s="13" t="s">
        <v>148</v>
      </c>
      <c r="H26" s="13"/>
      <c r="I26" s="13"/>
      <c r="J26" s="13"/>
    </row>
    <row r="27" spans="1:10" s="9" customFormat="1">
      <c r="A27" s="5" t="s">
        <v>52</v>
      </c>
      <c r="B27" s="84" t="s">
        <v>119</v>
      </c>
      <c r="C27" s="103">
        <v>447000</v>
      </c>
      <c r="D27" s="11" t="s">
        <v>150</v>
      </c>
      <c r="E27" s="12">
        <v>298</v>
      </c>
      <c r="F27" s="12"/>
      <c r="G27" s="13" t="s">
        <v>148</v>
      </c>
      <c r="H27" s="13"/>
      <c r="I27" s="13"/>
      <c r="J27" s="13"/>
    </row>
    <row r="28" spans="1:10" s="9" customFormat="1">
      <c r="A28" s="5" t="s">
        <v>53</v>
      </c>
      <c r="B28" s="84" t="s">
        <v>120</v>
      </c>
      <c r="C28" s="103">
        <v>47795</v>
      </c>
      <c r="D28" s="11" t="s">
        <v>150</v>
      </c>
      <c r="E28" s="12"/>
      <c r="F28" s="12"/>
      <c r="G28" s="13" t="s">
        <v>148</v>
      </c>
      <c r="H28" s="13"/>
      <c r="I28" s="13"/>
      <c r="J28" s="13"/>
    </row>
    <row r="29" spans="1:10" s="9" customFormat="1">
      <c r="A29" s="5" t="s">
        <v>54</v>
      </c>
      <c r="B29" s="84" t="s">
        <v>121</v>
      </c>
      <c r="C29" s="103">
        <v>308243.96000000002</v>
      </c>
      <c r="D29" s="11" t="s">
        <v>150</v>
      </c>
      <c r="E29" s="12"/>
      <c r="F29" s="12"/>
      <c r="G29" s="13" t="s">
        <v>148</v>
      </c>
      <c r="H29" s="13"/>
      <c r="I29" s="13"/>
      <c r="J29" s="13"/>
    </row>
    <row r="30" spans="1:10" s="9" customFormat="1">
      <c r="A30" s="5" t="s">
        <v>55</v>
      </c>
      <c r="B30" s="84" t="s">
        <v>122</v>
      </c>
      <c r="C30" s="103">
        <v>3034286</v>
      </c>
      <c r="D30" s="11" t="s">
        <v>150</v>
      </c>
      <c r="E30" s="12"/>
      <c r="F30" s="12"/>
      <c r="G30" s="13" t="s">
        <v>148</v>
      </c>
      <c r="H30" s="13"/>
      <c r="I30" s="13"/>
      <c r="J30" s="13"/>
    </row>
    <row r="31" spans="1:10" s="9" customFormat="1">
      <c r="A31" s="5" t="s">
        <v>56</v>
      </c>
      <c r="B31" s="84" t="s">
        <v>123</v>
      </c>
      <c r="C31" s="103">
        <v>77995</v>
      </c>
      <c r="D31" s="11" t="s">
        <v>150</v>
      </c>
      <c r="E31" s="12"/>
      <c r="F31" s="12"/>
      <c r="G31" s="13"/>
      <c r="H31" s="13"/>
      <c r="I31" s="13"/>
      <c r="J31" s="13"/>
    </row>
    <row r="32" spans="1:10" s="9" customFormat="1">
      <c r="A32" s="5" t="s">
        <v>57</v>
      </c>
      <c r="B32" s="84" t="s">
        <v>124</v>
      </c>
      <c r="C32" s="103">
        <v>7000</v>
      </c>
      <c r="D32" s="11" t="s">
        <v>151</v>
      </c>
      <c r="E32" s="12"/>
      <c r="F32" s="12"/>
      <c r="G32" s="13" t="s">
        <v>148</v>
      </c>
      <c r="H32" s="13"/>
      <c r="I32" s="13"/>
      <c r="J32" s="13"/>
    </row>
    <row r="33" spans="1:10" s="9" customFormat="1">
      <c r="A33" s="5" t="s">
        <v>58</v>
      </c>
      <c r="B33" s="84" t="s">
        <v>125</v>
      </c>
      <c r="C33" s="103">
        <v>12000</v>
      </c>
      <c r="D33" s="11" t="s">
        <v>151</v>
      </c>
      <c r="E33" s="12"/>
      <c r="F33" s="12"/>
      <c r="G33" s="13" t="s">
        <v>148</v>
      </c>
      <c r="H33" s="13"/>
      <c r="I33" s="13"/>
      <c r="J33" s="13"/>
    </row>
    <row r="34" spans="1:10" s="9" customFormat="1">
      <c r="A34" s="5" t="s">
        <v>59</v>
      </c>
      <c r="B34" s="84" t="s">
        <v>126</v>
      </c>
      <c r="C34" s="103">
        <v>3202710</v>
      </c>
      <c r="D34" s="11" t="s">
        <v>151</v>
      </c>
      <c r="E34" s="12">
        <v>1067.57</v>
      </c>
      <c r="F34" s="12"/>
      <c r="G34" s="13" t="s">
        <v>148</v>
      </c>
      <c r="H34" s="13"/>
      <c r="I34" s="13"/>
      <c r="J34" s="13"/>
    </row>
    <row r="35" spans="1:10" s="9" customFormat="1">
      <c r="A35" s="5" t="s">
        <v>60</v>
      </c>
      <c r="B35" s="84" t="s">
        <v>127</v>
      </c>
      <c r="C35" s="103">
        <v>186000</v>
      </c>
      <c r="D35" s="11" t="s">
        <v>150</v>
      </c>
      <c r="E35" s="12">
        <v>62</v>
      </c>
      <c r="F35" s="12"/>
      <c r="G35" s="13" t="s">
        <v>148</v>
      </c>
      <c r="H35" s="13"/>
      <c r="I35" s="13"/>
      <c r="J35" s="13"/>
    </row>
    <row r="36" spans="1:10" s="9" customFormat="1">
      <c r="A36" s="5" t="s">
        <v>61</v>
      </c>
      <c r="B36" s="84" t="s">
        <v>128</v>
      </c>
      <c r="C36" s="103">
        <v>1049280</v>
      </c>
      <c r="D36" s="11" t="s">
        <v>150</v>
      </c>
      <c r="E36" s="12">
        <v>349.76</v>
      </c>
      <c r="F36" s="12"/>
      <c r="G36" s="13" t="s">
        <v>148</v>
      </c>
      <c r="H36" s="13"/>
      <c r="I36" s="13"/>
      <c r="J36" s="13"/>
    </row>
    <row r="37" spans="1:10" s="9" customFormat="1">
      <c r="A37" s="5" t="s">
        <v>62</v>
      </c>
      <c r="B37" s="84" t="s">
        <v>129</v>
      </c>
      <c r="C37" s="103">
        <v>208500</v>
      </c>
      <c r="D37" s="11" t="s">
        <v>150</v>
      </c>
      <c r="E37" s="12">
        <v>139</v>
      </c>
      <c r="F37" s="12"/>
      <c r="G37" s="13" t="s">
        <v>153</v>
      </c>
      <c r="H37" s="13"/>
      <c r="I37" s="13"/>
      <c r="J37" s="13"/>
    </row>
    <row r="38" spans="1:10" s="9" customFormat="1">
      <c r="A38" s="5" t="s">
        <v>63</v>
      </c>
      <c r="B38" s="84" t="s">
        <v>154</v>
      </c>
      <c r="C38" s="103">
        <v>75000</v>
      </c>
      <c r="D38" s="11" t="s">
        <v>150</v>
      </c>
      <c r="E38" s="12">
        <v>75</v>
      </c>
      <c r="F38" s="12"/>
      <c r="G38" s="13" t="s">
        <v>148</v>
      </c>
      <c r="H38" s="13"/>
      <c r="I38" s="13"/>
      <c r="J38" s="13"/>
    </row>
    <row r="39" spans="1:10" s="9" customFormat="1" ht="25.5">
      <c r="A39" s="5" t="s">
        <v>64</v>
      </c>
      <c r="B39" s="84" t="s">
        <v>130</v>
      </c>
      <c r="C39" s="103">
        <v>115209.53</v>
      </c>
      <c r="D39" s="11" t="s">
        <v>150</v>
      </c>
      <c r="E39" s="12"/>
      <c r="F39" s="12"/>
      <c r="G39" s="13" t="s">
        <v>148</v>
      </c>
      <c r="H39" s="13"/>
      <c r="I39" s="13"/>
      <c r="J39" s="13"/>
    </row>
    <row r="40" spans="1:10" s="9" customFormat="1">
      <c r="A40" s="5" t="s">
        <v>65</v>
      </c>
      <c r="B40" s="84" t="s">
        <v>155</v>
      </c>
      <c r="C40" s="103">
        <v>3445</v>
      </c>
      <c r="D40" s="11" t="s">
        <v>150</v>
      </c>
      <c r="E40" s="12"/>
      <c r="F40" s="12"/>
      <c r="G40" s="13" t="s">
        <v>148</v>
      </c>
      <c r="H40" s="13"/>
      <c r="I40" s="13"/>
      <c r="J40" s="13"/>
    </row>
    <row r="41" spans="1:10" s="9" customFormat="1">
      <c r="A41" s="5" t="s">
        <v>66</v>
      </c>
      <c r="B41" s="84" t="s">
        <v>131</v>
      </c>
      <c r="C41" s="103">
        <v>97123</v>
      </c>
      <c r="D41" s="11" t="s">
        <v>151</v>
      </c>
      <c r="E41" s="12"/>
      <c r="F41" s="12"/>
      <c r="G41" s="13" t="s">
        <v>148</v>
      </c>
      <c r="H41" s="13"/>
      <c r="I41" s="13"/>
      <c r="J41" s="13"/>
    </row>
    <row r="42" spans="1:10" s="9" customFormat="1">
      <c r="A42" s="5" t="s">
        <v>166</v>
      </c>
      <c r="B42" s="84" t="s">
        <v>132</v>
      </c>
      <c r="C42" s="103">
        <v>25956</v>
      </c>
      <c r="D42" s="11" t="s">
        <v>150</v>
      </c>
      <c r="E42" s="12"/>
      <c r="F42" s="12"/>
      <c r="G42" s="13"/>
      <c r="H42" s="13"/>
      <c r="I42" s="13"/>
      <c r="J42" s="13"/>
    </row>
    <row r="43" spans="1:10" s="9" customFormat="1">
      <c r="A43" s="5" t="s">
        <v>167</v>
      </c>
      <c r="B43" s="84" t="s">
        <v>133</v>
      </c>
      <c r="C43" s="103">
        <v>9971</v>
      </c>
      <c r="D43" s="11" t="s">
        <v>151</v>
      </c>
      <c r="E43" s="12"/>
      <c r="F43" s="12"/>
      <c r="G43" s="13" t="s">
        <v>156</v>
      </c>
      <c r="H43" s="13"/>
      <c r="I43" s="13"/>
      <c r="J43" s="13"/>
    </row>
    <row r="44" spans="1:10" s="9" customFormat="1">
      <c r="A44" s="5" t="s">
        <v>168</v>
      </c>
      <c r="B44" s="84" t="s">
        <v>134</v>
      </c>
      <c r="C44" s="103">
        <v>7675</v>
      </c>
      <c r="D44" s="11" t="s">
        <v>150</v>
      </c>
      <c r="E44" s="12"/>
      <c r="F44" s="12"/>
      <c r="G44" s="13" t="s">
        <v>148</v>
      </c>
      <c r="H44" s="13"/>
      <c r="I44" s="13"/>
      <c r="J44" s="13"/>
    </row>
    <row r="45" spans="1:10" s="9" customFormat="1">
      <c r="A45" s="5" t="s">
        <v>169</v>
      </c>
      <c r="B45" s="84" t="s">
        <v>135</v>
      </c>
      <c r="C45" s="103">
        <v>2493</v>
      </c>
      <c r="D45" s="11" t="s">
        <v>150</v>
      </c>
      <c r="E45" s="12"/>
      <c r="F45" s="12"/>
      <c r="G45" s="13" t="s">
        <v>148</v>
      </c>
      <c r="H45" s="13"/>
      <c r="I45" s="13"/>
      <c r="J45" s="13"/>
    </row>
    <row r="46" spans="1:10" s="9" customFormat="1">
      <c r="A46" s="5" t="s">
        <v>170</v>
      </c>
      <c r="B46" s="84" t="s">
        <v>136</v>
      </c>
      <c r="C46" s="103">
        <v>76826</v>
      </c>
      <c r="D46" s="11" t="s">
        <v>150</v>
      </c>
      <c r="E46" s="12"/>
      <c r="F46" s="12"/>
      <c r="G46" s="13" t="s">
        <v>148</v>
      </c>
      <c r="H46" s="13"/>
      <c r="I46" s="13"/>
      <c r="J46" s="13"/>
    </row>
    <row r="47" spans="1:10" s="9" customFormat="1">
      <c r="A47" s="5" t="s">
        <v>171</v>
      </c>
      <c r="B47" s="84" t="s">
        <v>137</v>
      </c>
      <c r="C47" s="103">
        <v>68673</v>
      </c>
      <c r="D47" s="11" t="s">
        <v>150</v>
      </c>
      <c r="E47" s="12"/>
      <c r="F47" s="12"/>
      <c r="G47" s="13" t="s">
        <v>148</v>
      </c>
      <c r="H47" s="13"/>
      <c r="I47" s="13"/>
      <c r="J47" s="13"/>
    </row>
    <row r="48" spans="1:10" s="9" customFormat="1">
      <c r="A48" s="5" t="s">
        <v>172</v>
      </c>
      <c r="B48" s="84" t="s">
        <v>138</v>
      </c>
      <c r="C48" s="103">
        <v>306158</v>
      </c>
      <c r="D48" s="11" t="s">
        <v>150</v>
      </c>
      <c r="E48" s="12"/>
      <c r="F48" s="12"/>
      <c r="G48" s="13"/>
      <c r="H48" s="13"/>
      <c r="I48" s="13"/>
      <c r="J48" s="13"/>
    </row>
    <row r="49" spans="1:10" s="9" customFormat="1">
      <c r="A49" s="5" t="s">
        <v>173</v>
      </c>
      <c r="B49" s="84" t="s">
        <v>139</v>
      </c>
      <c r="C49" s="103">
        <v>229567</v>
      </c>
      <c r="D49" s="11" t="s">
        <v>150</v>
      </c>
      <c r="E49" s="12"/>
      <c r="F49" s="12"/>
      <c r="G49" s="13"/>
      <c r="H49" s="13"/>
      <c r="I49" s="13"/>
      <c r="J49" s="13"/>
    </row>
    <row r="50" spans="1:10" s="9" customFormat="1" ht="25.5">
      <c r="A50" s="5" t="s">
        <v>174</v>
      </c>
      <c r="B50" s="84" t="s">
        <v>140</v>
      </c>
      <c r="C50" s="103">
        <v>1792</v>
      </c>
      <c r="D50" s="11" t="s">
        <v>150</v>
      </c>
      <c r="E50" s="12"/>
      <c r="F50" s="12"/>
      <c r="G50" s="13" t="s">
        <v>157</v>
      </c>
      <c r="H50" s="13"/>
      <c r="I50" s="13"/>
      <c r="J50" s="13"/>
    </row>
    <row r="51" spans="1:10" s="9" customFormat="1" ht="25.5">
      <c r="A51" s="5" t="s">
        <v>175</v>
      </c>
      <c r="B51" s="84" t="s">
        <v>141</v>
      </c>
      <c r="C51" s="103">
        <v>131780</v>
      </c>
      <c r="D51" s="11" t="s">
        <v>150</v>
      </c>
      <c r="E51" s="12">
        <v>65.89</v>
      </c>
      <c r="F51" s="12"/>
      <c r="G51" s="13" t="s">
        <v>157</v>
      </c>
      <c r="H51" s="13"/>
      <c r="I51" s="13"/>
      <c r="J51" s="13"/>
    </row>
    <row r="52" spans="1:10" s="9" customFormat="1">
      <c r="A52" s="5" t="s">
        <v>176</v>
      </c>
      <c r="B52" s="85" t="s">
        <v>203</v>
      </c>
      <c r="C52" s="106">
        <v>150000</v>
      </c>
      <c r="D52" s="11" t="s">
        <v>150</v>
      </c>
      <c r="E52" s="12"/>
      <c r="F52" s="12"/>
      <c r="G52" s="13"/>
      <c r="H52" s="13"/>
      <c r="I52" s="13"/>
      <c r="J52" s="13"/>
    </row>
    <row r="53" spans="1:10" s="9" customFormat="1" ht="25.5">
      <c r="A53" s="5" t="s">
        <v>177</v>
      </c>
      <c r="B53" s="84" t="s">
        <v>143</v>
      </c>
      <c r="C53" s="103">
        <v>32349</v>
      </c>
      <c r="D53" s="11" t="s">
        <v>150</v>
      </c>
      <c r="E53" s="12"/>
      <c r="F53" s="12"/>
      <c r="G53" s="13" t="s">
        <v>158</v>
      </c>
      <c r="H53" s="13"/>
      <c r="I53" s="13"/>
      <c r="J53" s="13"/>
    </row>
    <row r="54" spans="1:10" s="9" customFormat="1">
      <c r="A54" s="5" t="s">
        <v>178</v>
      </c>
      <c r="B54" s="84" t="s">
        <v>144</v>
      </c>
      <c r="C54" s="103">
        <v>25343</v>
      </c>
      <c r="D54" s="11" t="s">
        <v>150</v>
      </c>
      <c r="E54" s="12"/>
      <c r="F54" s="12"/>
      <c r="G54" s="13"/>
      <c r="H54" s="13"/>
      <c r="I54" s="13"/>
      <c r="J54" s="13"/>
    </row>
    <row r="55" spans="1:10" s="9" customFormat="1">
      <c r="A55" s="5" t="s">
        <v>179</v>
      </c>
      <c r="B55" s="84" t="s">
        <v>145</v>
      </c>
      <c r="C55" s="103">
        <v>38500</v>
      </c>
      <c r="D55" s="11" t="s">
        <v>150</v>
      </c>
      <c r="E55" s="12"/>
      <c r="F55" s="12"/>
      <c r="G55" s="13"/>
      <c r="H55" s="13"/>
      <c r="I55" s="13"/>
      <c r="J55" s="13"/>
    </row>
    <row r="56" spans="1:10" s="9" customFormat="1">
      <c r="A56" s="5" t="s">
        <v>180</v>
      </c>
      <c r="B56" s="84" t="s">
        <v>146</v>
      </c>
      <c r="C56" s="103">
        <v>150000</v>
      </c>
      <c r="D56" s="11" t="s">
        <v>150</v>
      </c>
      <c r="E56" s="12"/>
      <c r="F56" s="12"/>
      <c r="G56" s="13" t="s">
        <v>159</v>
      </c>
      <c r="H56" s="13"/>
      <c r="I56" s="13"/>
      <c r="J56" s="13"/>
    </row>
    <row r="57" spans="1:10" s="9" customFormat="1">
      <c r="A57" s="5" t="s">
        <v>181</v>
      </c>
      <c r="B57" s="84" t="s">
        <v>147</v>
      </c>
      <c r="C57" s="103">
        <v>38550.5</v>
      </c>
      <c r="D57" s="11" t="s">
        <v>150</v>
      </c>
      <c r="E57" s="12"/>
      <c r="F57" s="12"/>
      <c r="G57" s="13"/>
      <c r="H57" s="13"/>
      <c r="I57" s="13"/>
      <c r="J57" s="13"/>
    </row>
    <row r="58" spans="1:10" s="9" customFormat="1">
      <c r="A58" s="5" t="s">
        <v>182</v>
      </c>
      <c r="B58" s="10" t="s">
        <v>160</v>
      </c>
      <c r="C58" s="103">
        <v>59996.75</v>
      </c>
      <c r="D58" s="11" t="s">
        <v>150</v>
      </c>
      <c r="E58" s="12"/>
      <c r="F58" s="12">
        <v>2018</v>
      </c>
      <c r="G58" s="13"/>
      <c r="H58" s="13"/>
      <c r="I58" s="13"/>
      <c r="J58" s="13"/>
    </row>
    <row r="59" spans="1:10" ht="25.5">
      <c r="A59" s="22" t="s">
        <v>2</v>
      </c>
      <c r="B59" s="42" t="s">
        <v>162</v>
      </c>
      <c r="C59" s="36" t="s">
        <v>301</v>
      </c>
      <c r="D59" s="96" t="s">
        <v>149</v>
      </c>
      <c r="E59" s="98" t="s">
        <v>37</v>
      </c>
      <c r="F59" s="98" t="s">
        <v>38</v>
      </c>
      <c r="G59" s="96" t="s">
        <v>39</v>
      </c>
      <c r="H59" s="96" t="s">
        <v>40</v>
      </c>
      <c r="I59" s="96" t="s">
        <v>41</v>
      </c>
      <c r="J59" s="96" t="s">
        <v>42</v>
      </c>
    </row>
    <row r="60" spans="1:10" s="9" customFormat="1">
      <c r="A60" s="5" t="s">
        <v>0</v>
      </c>
      <c r="B60" s="85" t="s">
        <v>142</v>
      </c>
      <c r="C60" s="104">
        <v>17842.330000000002</v>
      </c>
      <c r="D60" s="15" t="s">
        <v>150</v>
      </c>
      <c r="E60" s="5"/>
      <c r="F60" s="5"/>
      <c r="G60" s="16"/>
      <c r="H60" s="14"/>
      <c r="I60" s="14"/>
      <c r="J60" s="35"/>
    </row>
    <row r="61" spans="1:10" ht="25.5">
      <c r="A61" s="22" t="s">
        <v>3</v>
      </c>
      <c r="B61" s="42" t="s">
        <v>163</v>
      </c>
      <c r="C61" s="36" t="s">
        <v>301</v>
      </c>
      <c r="D61" s="96" t="s">
        <v>149</v>
      </c>
      <c r="E61" s="98" t="s">
        <v>37</v>
      </c>
      <c r="F61" s="98" t="s">
        <v>38</v>
      </c>
      <c r="G61" s="96" t="s">
        <v>39</v>
      </c>
      <c r="H61" s="96" t="s">
        <v>40</v>
      </c>
      <c r="I61" s="96" t="s">
        <v>41</v>
      </c>
      <c r="J61" s="96" t="s">
        <v>42</v>
      </c>
    </row>
    <row r="62" spans="1:10" s="9" customFormat="1">
      <c r="A62" s="5" t="s">
        <v>0</v>
      </c>
      <c r="B62" s="85" t="s">
        <v>142</v>
      </c>
      <c r="C62" s="104">
        <v>40000</v>
      </c>
      <c r="D62" s="15" t="s">
        <v>150</v>
      </c>
      <c r="E62" s="5"/>
      <c r="F62" s="5"/>
      <c r="G62" s="16"/>
      <c r="H62" s="18"/>
      <c r="I62" s="14"/>
      <c r="J62" s="35"/>
    </row>
    <row r="63" spans="1:10" ht="25.5">
      <c r="A63" s="22" t="s">
        <v>4</v>
      </c>
      <c r="B63" s="42" t="s">
        <v>199</v>
      </c>
      <c r="C63" s="36" t="s">
        <v>301</v>
      </c>
      <c r="D63" s="96" t="s">
        <v>149</v>
      </c>
      <c r="E63" s="98" t="s">
        <v>37</v>
      </c>
      <c r="F63" s="98" t="s">
        <v>38</v>
      </c>
      <c r="G63" s="96" t="s">
        <v>39</v>
      </c>
      <c r="H63" s="96" t="s">
        <v>40</v>
      </c>
      <c r="I63" s="96" t="s">
        <v>41</v>
      </c>
      <c r="J63" s="96" t="s">
        <v>42</v>
      </c>
    </row>
    <row r="64" spans="1:10" s="9" customFormat="1">
      <c r="A64" s="5" t="s">
        <v>0</v>
      </c>
      <c r="B64" s="84" t="s">
        <v>164</v>
      </c>
      <c r="C64" s="103">
        <v>4527000</v>
      </c>
      <c r="D64" s="15" t="s">
        <v>150</v>
      </c>
      <c r="E64" s="5"/>
      <c r="F64" s="5">
        <v>1509</v>
      </c>
      <c r="G64" s="121" t="s">
        <v>204</v>
      </c>
      <c r="H64" s="121"/>
      <c r="I64" s="121"/>
      <c r="J64" s="121"/>
    </row>
    <row r="65" spans="1:10" s="9" customFormat="1">
      <c r="A65" s="5" t="s">
        <v>2</v>
      </c>
      <c r="B65" s="85" t="s">
        <v>142</v>
      </c>
      <c r="C65" s="104">
        <v>200000</v>
      </c>
      <c r="D65" s="15" t="s">
        <v>150</v>
      </c>
      <c r="E65" s="5"/>
      <c r="F65" s="5"/>
      <c r="G65" s="16"/>
      <c r="H65" s="14"/>
      <c r="I65" s="19"/>
      <c r="J65" s="35"/>
    </row>
    <row r="66" spans="1:10" s="20" customFormat="1" ht="25.5">
      <c r="A66" s="22" t="s">
        <v>5</v>
      </c>
      <c r="B66" s="42" t="s">
        <v>183</v>
      </c>
      <c r="C66" s="36" t="s">
        <v>301</v>
      </c>
      <c r="D66" s="96" t="s">
        <v>149</v>
      </c>
      <c r="E66" s="98" t="s">
        <v>37</v>
      </c>
      <c r="F66" s="98" t="s">
        <v>38</v>
      </c>
      <c r="G66" s="96" t="s">
        <v>39</v>
      </c>
      <c r="H66" s="96" t="s">
        <v>40</v>
      </c>
      <c r="I66" s="96" t="s">
        <v>41</v>
      </c>
      <c r="J66" s="96" t="s">
        <v>42</v>
      </c>
    </row>
    <row r="67" spans="1:10" s="20" customFormat="1">
      <c r="A67" s="5" t="s">
        <v>0</v>
      </c>
      <c r="B67" s="84" t="s">
        <v>184</v>
      </c>
      <c r="C67" s="116">
        <v>8160000</v>
      </c>
      <c r="D67" s="15" t="s">
        <v>150</v>
      </c>
      <c r="E67" s="5">
        <v>2040</v>
      </c>
      <c r="F67" s="5">
        <v>1986</v>
      </c>
      <c r="G67" s="16" t="s">
        <v>186</v>
      </c>
      <c r="H67" s="14" t="s">
        <v>186</v>
      </c>
      <c r="I67" s="14" t="s">
        <v>156</v>
      </c>
      <c r="J67" s="35" t="s">
        <v>187</v>
      </c>
    </row>
    <row r="68" spans="1:10" s="20" customFormat="1">
      <c r="A68" s="5" t="s">
        <v>2</v>
      </c>
      <c r="B68" s="84" t="s">
        <v>185</v>
      </c>
      <c r="C68" s="117"/>
      <c r="D68" s="15" t="s">
        <v>150</v>
      </c>
      <c r="E68" s="5">
        <v>680</v>
      </c>
      <c r="F68" s="5">
        <v>1986</v>
      </c>
      <c r="G68" s="16" t="s">
        <v>186</v>
      </c>
      <c r="H68" s="14" t="s">
        <v>186</v>
      </c>
      <c r="I68" s="14" t="s">
        <v>156</v>
      </c>
      <c r="J68" s="35" t="s">
        <v>187</v>
      </c>
    </row>
    <row r="69" spans="1:10" s="9" customFormat="1">
      <c r="A69" s="5" t="s">
        <v>3</v>
      </c>
      <c r="B69" s="85" t="s">
        <v>142</v>
      </c>
      <c r="C69" s="104">
        <v>87157</v>
      </c>
      <c r="D69" s="15" t="s">
        <v>150</v>
      </c>
      <c r="E69" s="5"/>
      <c r="F69" s="5"/>
      <c r="G69" s="16"/>
      <c r="H69" s="14"/>
      <c r="I69" s="14"/>
      <c r="J69" s="35"/>
    </row>
    <row r="70" spans="1:10" s="9" customFormat="1" ht="25.5">
      <c r="A70" s="22" t="s">
        <v>6</v>
      </c>
      <c r="B70" s="42" t="s">
        <v>161</v>
      </c>
      <c r="C70" s="36" t="s">
        <v>301</v>
      </c>
      <c r="D70" s="96" t="s">
        <v>149</v>
      </c>
      <c r="E70" s="98" t="s">
        <v>37</v>
      </c>
      <c r="F70" s="98" t="s">
        <v>38</v>
      </c>
      <c r="G70" s="96" t="s">
        <v>39</v>
      </c>
      <c r="H70" s="96" t="s">
        <v>40</v>
      </c>
      <c r="I70" s="96" t="s">
        <v>41</v>
      </c>
      <c r="J70" s="96" t="s">
        <v>42</v>
      </c>
    </row>
    <row r="71" spans="1:10" s="9" customFormat="1" ht="21" customHeight="1">
      <c r="A71" s="119" t="s">
        <v>96</v>
      </c>
      <c r="B71" s="120"/>
      <c r="C71" s="120"/>
      <c r="D71" s="15"/>
      <c r="E71" s="5"/>
      <c r="F71" s="5"/>
      <c r="G71" s="16"/>
      <c r="H71" s="14"/>
      <c r="I71" s="14"/>
      <c r="J71" s="35"/>
    </row>
    <row r="72" spans="1:10" s="9" customFormat="1" ht="25.5">
      <c r="A72" s="22" t="s">
        <v>7</v>
      </c>
      <c r="B72" s="42" t="s">
        <v>165</v>
      </c>
      <c r="C72" s="36" t="s">
        <v>301</v>
      </c>
      <c r="D72" s="96" t="s">
        <v>149</v>
      </c>
      <c r="E72" s="98" t="s">
        <v>37</v>
      </c>
      <c r="F72" s="98" t="s">
        <v>38</v>
      </c>
      <c r="G72" s="96" t="s">
        <v>39</v>
      </c>
      <c r="H72" s="96" t="s">
        <v>40</v>
      </c>
      <c r="I72" s="96" t="s">
        <v>41</v>
      </c>
      <c r="J72" s="96" t="s">
        <v>42</v>
      </c>
    </row>
    <row r="73" spans="1:10" s="9" customFormat="1">
      <c r="A73" s="5" t="s">
        <v>0</v>
      </c>
      <c r="B73" s="85" t="s">
        <v>142</v>
      </c>
      <c r="C73" s="104">
        <v>41913.9</v>
      </c>
      <c r="D73" s="15" t="s">
        <v>150</v>
      </c>
      <c r="E73" s="5"/>
      <c r="F73" s="5"/>
      <c r="G73" s="16"/>
      <c r="H73" s="14"/>
      <c r="I73" s="14"/>
      <c r="J73" s="35"/>
    </row>
    <row r="74" spans="1:10">
      <c r="C74" s="109"/>
    </row>
    <row r="76" spans="1:10">
      <c r="A76" s="118" t="s">
        <v>73</v>
      </c>
      <c r="B76" s="118"/>
      <c r="C76" s="118"/>
    </row>
    <row r="77" spans="1:10">
      <c r="A77" s="33" t="s">
        <v>68</v>
      </c>
      <c r="B77" s="33" t="s">
        <v>36</v>
      </c>
      <c r="C77" s="33"/>
    </row>
    <row r="78" spans="1:10">
      <c r="A78" s="32" t="s">
        <v>290</v>
      </c>
      <c r="B78" s="34" t="s">
        <v>302</v>
      </c>
      <c r="C78" s="105">
        <f>SUM(C67,C64,C53:C58,C4:C51)</f>
        <v>32528835.740000002</v>
      </c>
    </row>
    <row r="79" spans="1:10">
      <c r="A79" s="32" t="s">
        <v>2</v>
      </c>
      <c r="B79" s="34" t="s">
        <v>142</v>
      </c>
      <c r="C79" s="107">
        <f>SUM(C73,C69,C65,C62,C60,C52)</f>
        <v>536913.23</v>
      </c>
    </row>
    <row r="80" spans="1:10">
      <c r="A80" s="118" t="s">
        <v>205</v>
      </c>
      <c r="B80" s="118"/>
      <c r="C80" s="108">
        <f>SUM(C78:C79)</f>
        <v>33065748.970000003</v>
      </c>
    </row>
  </sheetData>
  <mergeCells count="7">
    <mergeCell ref="A1:J1"/>
    <mergeCell ref="B2:J2"/>
    <mergeCell ref="C67:C68"/>
    <mergeCell ref="A80:B80"/>
    <mergeCell ref="A76:C76"/>
    <mergeCell ref="A71:C71"/>
    <mergeCell ref="G64:J64"/>
  </mergeCells>
  <pageMargins left="0.7" right="0.7" top="0.75" bottom="0.75" header="0.3" footer="0.3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workbookViewId="0">
      <selection activeCell="E16" sqref="E16"/>
    </sheetView>
  </sheetViews>
  <sheetFormatPr defaultRowHeight="12.75"/>
  <cols>
    <col min="1" max="1" width="3.5703125" style="26" bestFit="1" customWidth="1"/>
    <col min="2" max="2" width="43.140625" style="21" customWidth="1"/>
    <col min="3" max="3" width="56.85546875" style="21" customWidth="1"/>
    <col min="4" max="4" width="10.85546875" style="21" bestFit="1" customWidth="1"/>
    <col min="5" max="5" width="11.7109375" style="21" bestFit="1" customWidth="1"/>
    <col min="6" max="16384" width="9.140625" style="21"/>
  </cols>
  <sheetData>
    <row r="1" spans="1:4">
      <c r="A1" s="122" t="s">
        <v>200</v>
      </c>
      <c r="B1" s="122"/>
      <c r="C1" s="122"/>
      <c r="D1" s="3"/>
    </row>
    <row r="2" spans="1:4">
      <c r="A2" s="98" t="s">
        <v>1</v>
      </c>
      <c r="B2" s="98" t="s">
        <v>36</v>
      </c>
      <c r="C2" s="76" t="s">
        <v>91</v>
      </c>
      <c r="D2" s="3"/>
    </row>
    <row r="3" spans="1:4" s="9" customFormat="1">
      <c r="A3" s="123" t="s">
        <v>92</v>
      </c>
      <c r="B3" s="123"/>
      <c r="C3" s="123"/>
      <c r="D3" s="4"/>
    </row>
    <row r="4" spans="1:4" s="9" customFormat="1">
      <c r="A4" s="12" t="s">
        <v>0</v>
      </c>
      <c r="B4" s="74" t="s">
        <v>93</v>
      </c>
      <c r="C4" s="75">
        <v>50000</v>
      </c>
      <c r="D4" s="4"/>
    </row>
    <row r="5" spans="1:4" s="9" customFormat="1">
      <c r="A5" s="12" t="s">
        <v>2</v>
      </c>
      <c r="B5" s="79" t="s">
        <v>67</v>
      </c>
      <c r="C5" s="80">
        <f>3399+2699+1695+508.8+3345</f>
        <v>11646.8</v>
      </c>
      <c r="D5" s="4"/>
    </row>
    <row r="6" spans="1:4" s="9" customFormat="1">
      <c r="A6" s="123" t="s">
        <v>193</v>
      </c>
      <c r="B6" s="123"/>
      <c r="C6" s="123"/>
      <c r="D6" s="4"/>
    </row>
    <row r="7" spans="1:4" s="9" customFormat="1">
      <c r="A7" s="12" t="s">
        <v>0</v>
      </c>
      <c r="B7" s="74" t="s">
        <v>94</v>
      </c>
      <c r="C7" s="75">
        <v>8550</v>
      </c>
      <c r="D7" s="4"/>
    </row>
    <row r="8" spans="1:4" s="9" customFormat="1">
      <c r="A8" s="123" t="s">
        <v>194</v>
      </c>
      <c r="B8" s="123"/>
      <c r="C8" s="123"/>
      <c r="D8" s="4"/>
    </row>
    <row r="9" spans="1:4" s="9" customFormat="1">
      <c r="A9" s="77" t="s">
        <v>0</v>
      </c>
      <c r="B9" s="74" t="s">
        <v>94</v>
      </c>
      <c r="C9" s="38">
        <f>1780+289+480+3083+3083+500+500+380+3029+2780+278+1950+1950+1249+2279+562+550</f>
        <v>24722</v>
      </c>
      <c r="D9" s="4"/>
    </row>
    <row r="10" spans="1:4" s="9" customFormat="1">
      <c r="A10" s="77" t="s">
        <v>2</v>
      </c>
      <c r="B10" s="79" t="s">
        <v>192</v>
      </c>
      <c r="C10" s="81">
        <f>965</f>
        <v>965</v>
      </c>
      <c r="D10" s="4"/>
    </row>
    <row r="11" spans="1:4" s="9" customFormat="1">
      <c r="A11" s="77" t="s">
        <v>3</v>
      </c>
      <c r="B11" s="79" t="s">
        <v>67</v>
      </c>
      <c r="C11" s="81">
        <f>999</f>
        <v>999</v>
      </c>
      <c r="D11" s="4"/>
    </row>
    <row r="12" spans="1:4" s="9" customFormat="1">
      <c r="A12" s="124" t="s">
        <v>195</v>
      </c>
      <c r="B12" s="125"/>
      <c r="C12" s="126"/>
      <c r="D12" s="4"/>
    </row>
    <row r="13" spans="1:4" s="9" customFormat="1">
      <c r="A13" s="12" t="s">
        <v>0</v>
      </c>
      <c r="B13" s="74" t="s">
        <v>93</v>
      </c>
      <c r="C13" s="75">
        <v>30000</v>
      </c>
      <c r="D13" s="4"/>
    </row>
    <row r="14" spans="1:4" s="9" customFormat="1">
      <c r="A14" s="12" t="s">
        <v>2</v>
      </c>
      <c r="B14" s="79" t="s">
        <v>95</v>
      </c>
      <c r="C14" s="80">
        <v>10000</v>
      </c>
      <c r="D14" s="4"/>
    </row>
    <row r="15" spans="1:4" s="9" customFormat="1">
      <c r="A15" s="123" t="s">
        <v>196</v>
      </c>
      <c r="B15" s="123"/>
      <c r="C15" s="123"/>
      <c r="D15" s="4"/>
    </row>
    <row r="16" spans="1:4" s="9" customFormat="1">
      <c r="A16" s="12" t="s">
        <v>0</v>
      </c>
      <c r="B16" s="74" t="s">
        <v>94</v>
      </c>
      <c r="C16" s="75">
        <f>49797.55+602.4+3199+9303.06+2804.4+6002.4+3321+3985.2</f>
        <v>79015.009999999995</v>
      </c>
      <c r="D16" s="4"/>
    </row>
    <row r="17" spans="1:5" s="9" customFormat="1">
      <c r="A17" s="12" t="s">
        <v>2</v>
      </c>
      <c r="B17" s="74" t="s">
        <v>93</v>
      </c>
      <c r="C17" s="75">
        <f>690+8000</f>
        <v>8690</v>
      </c>
      <c r="D17" s="4"/>
    </row>
    <row r="18" spans="1:5" s="9" customFormat="1">
      <c r="A18" s="12" t="s">
        <v>3</v>
      </c>
      <c r="B18" s="74" t="s">
        <v>188</v>
      </c>
      <c r="C18" s="75">
        <f>7384-690</f>
        <v>6694</v>
      </c>
      <c r="D18" s="4"/>
    </row>
    <row r="19" spans="1:5" s="9" customFormat="1">
      <c r="A19" s="12" t="s">
        <v>4</v>
      </c>
      <c r="B19" s="74" t="s">
        <v>189</v>
      </c>
      <c r="C19" s="75">
        <v>635</v>
      </c>
      <c r="D19" s="4"/>
    </row>
    <row r="20" spans="1:5" s="9" customFormat="1">
      <c r="A20" s="12" t="s">
        <v>5</v>
      </c>
      <c r="B20" s="74" t="s">
        <v>190</v>
      </c>
      <c r="C20" s="75">
        <v>13527.98</v>
      </c>
      <c r="D20" s="4"/>
    </row>
    <row r="21" spans="1:5" s="9" customFormat="1">
      <c r="A21" s="12" t="s">
        <v>6</v>
      </c>
      <c r="B21" s="74" t="s">
        <v>191</v>
      </c>
      <c r="C21" s="75">
        <v>1500</v>
      </c>
      <c r="D21" s="4"/>
    </row>
    <row r="22" spans="1:5" s="20" customFormat="1" ht="25.5">
      <c r="A22" s="12" t="s">
        <v>7</v>
      </c>
      <c r="B22" s="84" t="s">
        <v>303</v>
      </c>
      <c r="C22" s="75">
        <f>1808.04+1880+1500+1949+230+2500+3549+2099+1920+95347.14</f>
        <v>112782.18</v>
      </c>
      <c r="D22" s="110"/>
    </row>
    <row r="23" spans="1:5" s="9" customFormat="1">
      <c r="A23" s="12" t="s">
        <v>8</v>
      </c>
      <c r="B23" s="79" t="s">
        <v>192</v>
      </c>
      <c r="C23" s="80">
        <f>8393.01+699+850+1449</f>
        <v>11391.01</v>
      </c>
      <c r="D23" s="4"/>
    </row>
    <row r="24" spans="1:5" s="9" customFormat="1">
      <c r="A24" s="123" t="s">
        <v>197</v>
      </c>
      <c r="B24" s="123"/>
      <c r="C24" s="123"/>
      <c r="D24" s="7"/>
    </row>
    <row r="25" spans="1:5" s="9" customFormat="1">
      <c r="A25" s="12" t="s">
        <v>0</v>
      </c>
      <c r="B25" s="74" t="s">
        <v>94</v>
      </c>
      <c r="C25" s="75">
        <f>490+749+2480+440+2165+2543+3188+2584+450+1670+2305+2500</f>
        <v>21564</v>
      </c>
      <c r="D25" s="7"/>
    </row>
    <row r="26" spans="1:5" s="9" customFormat="1">
      <c r="A26" s="12" t="s">
        <v>2</v>
      </c>
      <c r="B26" s="79" t="s">
        <v>67</v>
      </c>
      <c r="C26" s="80">
        <f>974.77</f>
        <v>974.77</v>
      </c>
      <c r="D26" s="7"/>
      <c r="E26" s="83"/>
    </row>
    <row r="27" spans="1:5" s="9" customFormat="1">
      <c r="A27" s="123" t="s">
        <v>198</v>
      </c>
      <c r="B27" s="123"/>
      <c r="C27" s="123"/>
      <c r="D27" s="4"/>
    </row>
    <row r="28" spans="1:5" s="9" customFormat="1">
      <c r="A28" s="12" t="s">
        <v>0</v>
      </c>
      <c r="B28" s="74" t="s">
        <v>94</v>
      </c>
      <c r="C28" s="75">
        <f>2300+345+2000+319+520.29</f>
        <v>5484.29</v>
      </c>
      <c r="D28" s="4"/>
    </row>
    <row r="29" spans="1:5" s="9" customFormat="1">
      <c r="A29" s="12" t="s">
        <v>2</v>
      </c>
      <c r="B29" s="79" t="s">
        <v>67</v>
      </c>
      <c r="C29" s="80">
        <f>1000+1670+340+1617.86+215.25</f>
        <v>4843.1099999999997</v>
      </c>
      <c r="D29" s="4"/>
    </row>
    <row r="30" spans="1:5">
      <c r="C30" s="95"/>
    </row>
    <row r="32" spans="1:5">
      <c r="A32" s="122" t="s">
        <v>201</v>
      </c>
      <c r="B32" s="122"/>
      <c r="C32" s="122"/>
    </row>
    <row r="33" spans="1:4">
      <c r="A33" s="34" t="s">
        <v>0</v>
      </c>
      <c r="B33" s="74" t="s">
        <v>94</v>
      </c>
      <c r="C33" s="82">
        <f>SUM(C28,C25,C16:C22,C13,C9,C7,C4)</f>
        <v>363164.45999999996</v>
      </c>
      <c r="D33" s="95"/>
    </row>
    <row r="34" spans="1:4">
      <c r="A34" s="34" t="s">
        <v>2</v>
      </c>
      <c r="B34" s="74" t="s">
        <v>67</v>
      </c>
      <c r="C34" s="82">
        <f>SUM(C29,C26,C23,C14,C10:C11,C5)</f>
        <v>40819.69</v>
      </c>
      <c r="D34" s="95"/>
    </row>
    <row r="35" spans="1:4">
      <c r="A35" s="122" t="s">
        <v>202</v>
      </c>
      <c r="B35" s="122"/>
      <c r="C35" s="78">
        <f>SUM(C33:C34)</f>
        <v>403984.14999999997</v>
      </c>
    </row>
  </sheetData>
  <mergeCells count="10">
    <mergeCell ref="A1:C1"/>
    <mergeCell ref="A3:C3"/>
    <mergeCell ref="A24:C24"/>
    <mergeCell ref="A35:B35"/>
    <mergeCell ref="A6:C6"/>
    <mergeCell ref="A8:C8"/>
    <mergeCell ref="A12:C12"/>
    <mergeCell ref="A15:C15"/>
    <mergeCell ref="A27:C27"/>
    <mergeCell ref="A32:C32"/>
  </mergeCells>
  <pageMargins left="0.7" right="0.7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zoomScale="85" zoomScaleNormal="85" workbookViewId="0">
      <selection activeCell="H14" sqref="H14"/>
    </sheetView>
  </sheetViews>
  <sheetFormatPr defaultRowHeight="15"/>
  <cols>
    <col min="1" max="1" width="8.7109375" style="99" customWidth="1"/>
    <col min="2" max="2" width="11" style="99" bestFit="1" customWidth="1"/>
    <col min="3" max="3" width="16.42578125" style="99" bestFit="1" customWidth="1"/>
    <col min="4" max="4" width="16.7109375" style="99" customWidth="1"/>
    <col min="5" max="5" width="24" style="99" customWidth="1"/>
    <col min="6" max="6" width="9.140625" style="99"/>
    <col min="7" max="7" width="16.85546875" style="99" customWidth="1"/>
    <col min="8" max="9" width="9.140625" style="99"/>
    <col min="10" max="11" width="23.5703125" style="99" customWidth="1"/>
    <col min="12" max="12" width="18.28515625" style="99" customWidth="1"/>
    <col min="13" max="13" width="16.85546875" style="99" customWidth="1"/>
    <col min="14" max="14" width="17.7109375" style="99" customWidth="1"/>
    <col min="15" max="15" width="15.85546875" style="99" customWidth="1"/>
    <col min="16" max="16" width="28.28515625" style="99" customWidth="1"/>
    <col min="17" max="17" width="29.42578125" style="99" customWidth="1"/>
    <col min="19" max="19" width="11.42578125" bestFit="1" customWidth="1"/>
  </cols>
  <sheetData>
    <row r="1" spans="1:17">
      <c r="A1" s="127" t="s">
        <v>277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25.5">
      <c r="A2" s="86" t="s">
        <v>1</v>
      </c>
      <c r="B2" s="86" t="s">
        <v>25</v>
      </c>
      <c r="C2" s="27" t="s">
        <v>26</v>
      </c>
      <c r="D2" s="86" t="s">
        <v>27</v>
      </c>
      <c r="E2" s="86" t="s">
        <v>28</v>
      </c>
      <c r="F2" s="86" t="s">
        <v>29</v>
      </c>
      <c r="G2" s="27" t="s">
        <v>30</v>
      </c>
      <c r="H2" s="27" t="s">
        <v>31</v>
      </c>
      <c r="I2" s="27" t="s">
        <v>32</v>
      </c>
      <c r="J2" s="28" t="s">
        <v>33</v>
      </c>
      <c r="K2" s="28" t="s">
        <v>206</v>
      </c>
      <c r="L2" s="27" t="s">
        <v>70</v>
      </c>
      <c r="M2" s="27" t="s">
        <v>71</v>
      </c>
      <c r="N2" s="86" t="s">
        <v>72</v>
      </c>
      <c r="O2" s="86" t="s">
        <v>207</v>
      </c>
      <c r="P2" s="86" t="s">
        <v>34</v>
      </c>
      <c r="Q2" s="86" t="s">
        <v>69</v>
      </c>
    </row>
    <row r="3" spans="1:17" s="2" customFormat="1" ht="63.75">
      <c r="A3" s="91" t="s">
        <v>0</v>
      </c>
      <c r="B3" s="87" t="s">
        <v>213</v>
      </c>
      <c r="C3" s="6" t="s">
        <v>214</v>
      </c>
      <c r="D3" s="87" t="s">
        <v>215</v>
      </c>
      <c r="E3" s="87" t="s">
        <v>216</v>
      </c>
      <c r="F3" s="87">
        <v>1997</v>
      </c>
      <c r="G3" s="88" t="s">
        <v>217</v>
      </c>
      <c r="H3" s="87">
        <v>6</v>
      </c>
      <c r="I3" s="87">
        <v>2007</v>
      </c>
      <c r="J3" s="88" t="s">
        <v>218</v>
      </c>
      <c r="K3" s="89" t="s">
        <v>219</v>
      </c>
      <c r="L3" s="6" t="s">
        <v>279</v>
      </c>
      <c r="M3" s="6" t="s">
        <v>209</v>
      </c>
      <c r="N3" s="6" t="str">
        <f>L3</f>
        <v>17.07.2020 16.07.2021</v>
      </c>
      <c r="O3" s="6" t="s">
        <v>210</v>
      </c>
      <c r="P3" s="6" t="s">
        <v>211</v>
      </c>
      <c r="Q3" s="72" t="s">
        <v>212</v>
      </c>
    </row>
    <row r="4" spans="1:17" s="2" customFormat="1" ht="63.75">
      <c r="A4" s="91" t="s">
        <v>2</v>
      </c>
      <c r="B4" s="87" t="s">
        <v>220</v>
      </c>
      <c r="C4" s="6" t="s">
        <v>221</v>
      </c>
      <c r="D4" s="87" t="s">
        <v>222</v>
      </c>
      <c r="E4" s="87" t="s">
        <v>223</v>
      </c>
      <c r="F4" s="87">
        <v>6000</v>
      </c>
      <c r="G4" s="87" t="s">
        <v>209</v>
      </c>
      <c r="H4" s="87" t="s">
        <v>209</v>
      </c>
      <c r="I4" s="87">
        <v>2014</v>
      </c>
      <c r="J4" s="88" t="s">
        <v>224</v>
      </c>
      <c r="K4" s="89" t="s">
        <v>225</v>
      </c>
      <c r="L4" s="6" t="s">
        <v>280</v>
      </c>
      <c r="M4" s="6" t="s">
        <v>209</v>
      </c>
      <c r="N4" s="87" t="s">
        <v>209</v>
      </c>
      <c r="O4" s="6" t="s">
        <v>210</v>
      </c>
      <c r="P4" s="6" t="s">
        <v>211</v>
      </c>
      <c r="Q4" s="72" t="s">
        <v>212</v>
      </c>
    </row>
    <row r="5" spans="1:17" s="2" customFormat="1" ht="63.75">
      <c r="A5" s="91" t="s">
        <v>3</v>
      </c>
      <c r="B5" s="87" t="s">
        <v>226</v>
      </c>
      <c r="C5" s="6" t="s">
        <v>227</v>
      </c>
      <c r="D5" s="87" t="s">
        <v>228</v>
      </c>
      <c r="E5" s="6" t="s">
        <v>229</v>
      </c>
      <c r="F5" s="87" t="s">
        <v>209</v>
      </c>
      <c r="G5" s="87">
        <v>505</v>
      </c>
      <c r="H5" s="87">
        <v>0</v>
      </c>
      <c r="I5" s="87">
        <v>2003</v>
      </c>
      <c r="J5" s="88" t="s">
        <v>230</v>
      </c>
      <c r="K5" s="89" t="s">
        <v>231</v>
      </c>
      <c r="L5" s="6" t="s">
        <v>281</v>
      </c>
      <c r="M5" s="6" t="s">
        <v>209</v>
      </c>
      <c r="N5" s="87" t="s">
        <v>209</v>
      </c>
      <c r="O5" s="6" t="s">
        <v>210</v>
      </c>
      <c r="P5" s="6" t="s">
        <v>211</v>
      </c>
      <c r="Q5" s="72" t="s">
        <v>212</v>
      </c>
    </row>
    <row r="6" spans="1:17" s="2" customFormat="1" ht="63.75">
      <c r="A6" s="91" t="s">
        <v>4</v>
      </c>
      <c r="B6" s="91" t="s">
        <v>220</v>
      </c>
      <c r="C6" s="91" t="s">
        <v>232</v>
      </c>
      <c r="D6" s="91" t="s">
        <v>209</v>
      </c>
      <c r="E6" s="91" t="s">
        <v>223</v>
      </c>
      <c r="F6" s="91">
        <v>4200</v>
      </c>
      <c r="G6" s="91" t="s">
        <v>209</v>
      </c>
      <c r="H6" s="91">
        <v>1</v>
      </c>
      <c r="I6" s="91">
        <v>1980</v>
      </c>
      <c r="J6" s="93" t="s">
        <v>233</v>
      </c>
      <c r="K6" s="94" t="s">
        <v>234</v>
      </c>
      <c r="L6" s="29" t="s">
        <v>282</v>
      </c>
      <c r="M6" s="29" t="s">
        <v>209</v>
      </c>
      <c r="N6" s="91" t="s">
        <v>209</v>
      </c>
      <c r="O6" s="29" t="s">
        <v>210</v>
      </c>
      <c r="P6" s="29" t="s">
        <v>235</v>
      </c>
      <c r="Q6" s="92" t="s">
        <v>236</v>
      </c>
    </row>
    <row r="7" spans="1:17" s="2" customFormat="1" ht="63.75">
      <c r="A7" s="91" t="s">
        <v>5</v>
      </c>
      <c r="B7" s="87" t="s">
        <v>237</v>
      </c>
      <c r="C7" s="87" t="s">
        <v>238</v>
      </c>
      <c r="D7" s="6" t="s">
        <v>239</v>
      </c>
      <c r="E7" s="87" t="s">
        <v>208</v>
      </c>
      <c r="F7" s="87">
        <v>2283</v>
      </c>
      <c r="G7" s="87">
        <v>750</v>
      </c>
      <c r="H7" s="87">
        <v>2</v>
      </c>
      <c r="I7" s="87">
        <v>2001</v>
      </c>
      <c r="J7" s="88" t="s">
        <v>240</v>
      </c>
      <c r="K7" s="89" t="s">
        <v>241</v>
      </c>
      <c r="L7" s="6" t="s">
        <v>283</v>
      </c>
      <c r="M7" s="6" t="s">
        <v>209</v>
      </c>
      <c r="N7" s="87" t="s">
        <v>209</v>
      </c>
      <c r="O7" s="6" t="s">
        <v>210</v>
      </c>
      <c r="P7" s="6" t="s">
        <v>235</v>
      </c>
      <c r="Q7" s="72" t="s">
        <v>236</v>
      </c>
    </row>
    <row r="8" spans="1:17" s="2" customFormat="1" ht="63.75">
      <c r="A8" s="91" t="s">
        <v>6</v>
      </c>
      <c r="B8" s="87" t="s">
        <v>242</v>
      </c>
      <c r="C8" s="87" t="s">
        <v>243</v>
      </c>
      <c r="D8" s="87" t="s">
        <v>244</v>
      </c>
      <c r="E8" s="87" t="s">
        <v>304</v>
      </c>
      <c r="F8" s="87">
        <v>1998</v>
      </c>
      <c r="G8" s="87">
        <f>2600-2190</f>
        <v>410</v>
      </c>
      <c r="H8" s="87">
        <v>2</v>
      </c>
      <c r="I8" s="87">
        <v>2000</v>
      </c>
      <c r="J8" s="88" t="s">
        <v>245</v>
      </c>
      <c r="K8" s="89" t="s">
        <v>246</v>
      </c>
      <c r="L8" s="6" t="s">
        <v>284</v>
      </c>
      <c r="M8" s="6" t="s">
        <v>209</v>
      </c>
      <c r="N8" s="87" t="s">
        <v>209</v>
      </c>
      <c r="O8" s="6" t="s">
        <v>210</v>
      </c>
      <c r="P8" s="6" t="s">
        <v>247</v>
      </c>
      <c r="Q8" s="72" t="s">
        <v>248</v>
      </c>
    </row>
    <row r="9" spans="1:17" s="2" customFormat="1" ht="63.75">
      <c r="A9" s="91" t="s">
        <v>7</v>
      </c>
      <c r="B9" s="87" t="s">
        <v>249</v>
      </c>
      <c r="C9" s="6" t="s">
        <v>250</v>
      </c>
      <c r="D9" s="87" t="s">
        <v>209</v>
      </c>
      <c r="E9" s="87" t="s">
        <v>304</v>
      </c>
      <c r="F9" s="87">
        <v>6842</v>
      </c>
      <c r="G9" s="87">
        <v>10580</v>
      </c>
      <c r="H9" s="87">
        <v>5</v>
      </c>
      <c r="I9" s="87">
        <v>1991</v>
      </c>
      <c r="J9" s="88" t="s">
        <v>251</v>
      </c>
      <c r="K9" s="89" t="s">
        <v>231</v>
      </c>
      <c r="L9" s="6" t="s">
        <v>281</v>
      </c>
      <c r="M9" s="6" t="s">
        <v>209</v>
      </c>
      <c r="N9" s="87" t="s">
        <v>209</v>
      </c>
      <c r="O9" s="6" t="s">
        <v>210</v>
      </c>
      <c r="P9" s="6" t="str">
        <f>O9</f>
        <v>Gmina Stubno 
Stubno 69
37-723 Stubno 
PKD: 84.11 Z
Regon: 650900335</v>
      </c>
      <c r="Q9" s="72" t="s">
        <v>212</v>
      </c>
    </row>
    <row r="10" spans="1:17" s="2" customFormat="1" ht="63.75">
      <c r="A10" s="91" t="s">
        <v>8</v>
      </c>
      <c r="B10" s="91" t="s">
        <v>252</v>
      </c>
      <c r="C10" s="91" t="s">
        <v>253</v>
      </c>
      <c r="D10" s="91" t="s">
        <v>254</v>
      </c>
      <c r="E10" s="29" t="s">
        <v>255</v>
      </c>
      <c r="F10" s="91">
        <v>2120</v>
      </c>
      <c r="G10" s="91">
        <v>750</v>
      </c>
      <c r="H10" s="91">
        <v>5</v>
      </c>
      <c r="I10" s="91">
        <v>1982</v>
      </c>
      <c r="J10" s="93" t="s">
        <v>256</v>
      </c>
      <c r="K10" s="94" t="s">
        <v>257</v>
      </c>
      <c r="L10" s="29" t="s">
        <v>285</v>
      </c>
      <c r="M10" s="29" t="s">
        <v>209</v>
      </c>
      <c r="N10" s="91" t="s">
        <v>209</v>
      </c>
      <c r="O10" s="29" t="s">
        <v>210</v>
      </c>
      <c r="P10" s="29" t="s">
        <v>258</v>
      </c>
      <c r="Q10" s="8" t="s">
        <v>259</v>
      </c>
    </row>
    <row r="11" spans="1:17" s="2" customFormat="1" ht="63.75">
      <c r="A11" s="91" t="s">
        <v>9</v>
      </c>
      <c r="B11" s="87" t="s">
        <v>260</v>
      </c>
      <c r="C11" s="87" t="s">
        <v>261</v>
      </c>
      <c r="D11" s="87" t="s">
        <v>262</v>
      </c>
      <c r="E11" s="6" t="s">
        <v>263</v>
      </c>
      <c r="F11" s="87">
        <v>2502</v>
      </c>
      <c r="G11" s="87">
        <f>3300-2540</f>
        <v>760</v>
      </c>
      <c r="H11" s="87">
        <v>1</v>
      </c>
      <c r="I11" s="87">
        <v>1988</v>
      </c>
      <c r="J11" s="88" t="s">
        <v>264</v>
      </c>
      <c r="K11" s="89" t="s">
        <v>257</v>
      </c>
      <c r="L11" s="6" t="s">
        <v>286</v>
      </c>
      <c r="M11" s="6" t="s">
        <v>209</v>
      </c>
      <c r="N11" s="87" t="s">
        <v>209</v>
      </c>
      <c r="O11" s="6" t="s">
        <v>210</v>
      </c>
      <c r="P11" s="6" t="s">
        <v>210</v>
      </c>
      <c r="Q11" s="73"/>
    </row>
    <row r="12" spans="1:17" s="2" customFormat="1" ht="63.75">
      <c r="A12" s="91" t="s">
        <v>10</v>
      </c>
      <c r="B12" s="87" t="s">
        <v>265</v>
      </c>
      <c r="C12" s="87" t="s">
        <v>266</v>
      </c>
      <c r="D12" s="87" t="s">
        <v>267</v>
      </c>
      <c r="E12" s="6" t="s">
        <v>255</v>
      </c>
      <c r="F12" s="87">
        <v>1968</v>
      </c>
      <c r="G12" s="87">
        <v>750</v>
      </c>
      <c r="H12" s="87">
        <v>8</v>
      </c>
      <c r="I12" s="87">
        <v>1993</v>
      </c>
      <c r="J12" s="88" t="s">
        <v>268</v>
      </c>
      <c r="K12" s="89" t="s">
        <v>241</v>
      </c>
      <c r="L12" s="6" t="s">
        <v>287</v>
      </c>
      <c r="M12" s="6" t="s">
        <v>209</v>
      </c>
      <c r="N12" s="6" t="str">
        <f>L12</f>
        <v>16.09.2019 15.09.2020</v>
      </c>
      <c r="O12" s="6" t="s">
        <v>210</v>
      </c>
      <c r="P12" s="6" t="s">
        <v>211</v>
      </c>
      <c r="Q12" s="72" t="s">
        <v>212</v>
      </c>
    </row>
    <row r="13" spans="1:17" s="2" customFormat="1" ht="63.75">
      <c r="A13" s="91" t="s">
        <v>11</v>
      </c>
      <c r="B13" s="72" t="s">
        <v>269</v>
      </c>
      <c r="C13" s="1" t="s">
        <v>270</v>
      </c>
      <c r="D13" s="72" t="s">
        <v>271</v>
      </c>
      <c r="E13" s="6" t="s">
        <v>255</v>
      </c>
      <c r="F13" s="72">
        <v>7698</v>
      </c>
      <c r="G13" s="72">
        <v>6425</v>
      </c>
      <c r="H13" s="72">
        <v>5</v>
      </c>
      <c r="I13" s="72">
        <v>2017</v>
      </c>
      <c r="J13" s="72" t="s">
        <v>272</v>
      </c>
      <c r="K13" s="90">
        <v>11</v>
      </c>
      <c r="L13" s="1" t="s">
        <v>288</v>
      </c>
      <c r="M13" s="72" t="s">
        <v>209</v>
      </c>
      <c r="N13" s="1" t="str">
        <f>L13</f>
        <v>06.11.2019 05.11.2020</v>
      </c>
      <c r="O13" s="6" t="s">
        <v>210</v>
      </c>
      <c r="P13" s="6" t="s">
        <v>210</v>
      </c>
      <c r="Q13" s="72"/>
    </row>
    <row r="14" spans="1:17" s="2" customFormat="1" ht="63.75">
      <c r="A14" s="91" t="s">
        <v>12</v>
      </c>
      <c r="B14" s="1" t="s">
        <v>273</v>
      </c>
      <c r="C14" s="1" t="s">
        <v>274</v>
      </c>
      <c r="D14" s="1" t="s">
        <v>275</v>
      </c>
      <c r="E14" s="1" t="s">
        <v>229</v>
      </c>
      <c r="F14" s="1" t="s">
        <v>209</v>
      </c>
      <c r="G14" s="1" t="s">
        <v>209</v>
      </c>
      <c r="H14" s="1" t="s">
        <v>209</v>
      </c>
      <c r="I14" s="1">
        <v>2017</v>
      </c>
      <c r="J14" s="1" t="s">
        <v>276</v>
      </c>
      <c r="K14" s="111">
        <v>7</v>
      </c>
      <c r="L14" s="1" t="s">
        <v>289</v>
      </c>
      <c r="M14" s="1" t="s">
        <v>209</v>
      </c>
      <c r="N14" s="1" t="s">
        <v>209</v>
      </c>
      <c r="O14" s="6" t="s">
        <v>210</v>
      </c>
      <c r="P14" s="6" t="s">
        <v>210</v>
      </c>
      <c r="Q14" s="1"/>
    </row>
  </sheetData>
  <mergeCells count="1">
    <mergeCell ref="A1:Q1"/>
  </mergeCells>
  <pageMargins left="0.7" right="0.7" top="0.75" bottom="0.75" header="0.3" footer="0.3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>
      <selection activeCell="C39" sqref="C39"/>
    </sheetView>
  </sheetViews>
  <sheetFormatPr defaultRowHeight="12.75"/>
  <cols>
    <col min="1" max="1" width="4.5703125" style="70" bestFit="1" customWidth="1"/>
    <col min="2" max="2" width="24.7109375" style="57" customWidth="1"/>
    <col min="3" max="3" width="31.28515625" style="40" customWidth="1"/>
    <col min="4" max="4" width="28.5703125" style="40" customWidth="1"/>
    <col min="5" max="5" width="35.140625" style="47" customWidth="1"/>
    <col min="6" max="6" width="20.42578125" style="40" customWidth="1"/>
    <col min="7" max="7" width="9.28515625" style="40" customWidth="1"/>
    <col min="8" max="8" width="15.140625" style="40" customWidth="1"/>
    <col min="9" max="9" width="11.42578125" style="40" bestFit="1" customWidth="1"/>
    <col min="10" max="10" width="14.28515625" style="40" customWidth="1"/>
    <col min="11" max="11" width="9.28515625" style="40" bestFit="1" customWidth="1"/>
    <col min="12" max="12" width="14" style="40" customWidth="1"/>
    <col min="13" max="17" width="12.5703125" style="40" customWidth="1"/>
    <col min="18" max="19" width="12.28515625" style="40" customWidth="1"/>
    <col min="20" max="21" width="13.42578125" style="40" bestFit="1" customWidth="1"/>
    <col min="22" max="16384" width="9.140625" style="40"/>
  </cols>
  <sheetData>
    <row r="1" spans="1:6">
      <c r="A1" s="118" t="s">
        <v>74</v>
      </c>
      <c r="B1" s="118"/>
      <c r="C1" s="118"/>
      <c r="D1" s="118"/>
      <c r="E1" s="118"/>
    </row>
    <row r="2" spans="1:6">
      <c r="A2" s="118"/>
      <c r="B2" s="118"/>
      <c r="C2" s="118"/>
      <c r="D2" s="118"/>
      <c r="E2" s="118"/>
    </row>
    <row r="3" spans="1:6" ht="25.5">
      <c r="A3" s="41" t="s">
        <v>15</v>
      </c>
      <c r="B3" s="24" t="s">
        <v>16</v>
      </c>
      <c r="C3" s="42" t="s">
        <v>17</v>
      </c>
      <c r="D3" s="43" t="s">
        <v>18</v>
      </c>
      <c r="E3" s="23" t="s">
        <v>19</v>
      </c>
    </row>
    <row r="4" spans="1:6">
      <c r="A4" s="122" t="s">
        <v>81</v>
      </c>
      <c r="B4" s="122"/>
      <c r="C4" s="122"/>
      <c r="D4" s="122"/>
      <c r="E4" s="122"/>
    </row>
    <row r="5" spans="1:6" s="45" customFormat="1">
      <c r="A5" s="10" t="s">
        <v>0</v>
      </c>
      <c r="B5" s="56">
        <v>42917</v>
      </c>
      <c r="C5" s="44" t="s">
        <v>89</v>
      </c>
      <c r="D5" s="54">
        <v>25012.81</v>
      </c>
      <c r="E5" s="54">
        <v>0</v>
      </c>
    </row>
    <row r="6" spans="1:6" s="45" customFormat="1" ht="25.5">
      <c r="A6" s="10" t="s">
        <v>2</v>
      </c>
      <c r="B6" s="56">
        <v>43301</v>
      </c>
      <c r="C6" s="55" t="s">
        <v>90</v>
      </c>
      <c r="D6" s="54">
        <v>1011.14</v>
      </c>
      <c r="E6" s="44">
        <v>0</v>
      </c>
    </row>
    <row r="7" spans="1:6">
      <c r="A7" s="122" t="s">
        <v>82</v>
      </c>
      <c r="B7" s="122"/>
      <c r="C7" s="122"/>
      <c r="D7" s="122"/>
      <c r="E7" s="122"/>
    </row>
    <row r="8" spans="1:6" ht="13.5" thickBot="1">
      <c r="A8" s="60" t="s">
        <v>0</v>
      </c>
      <c r="B8" s="61">
        <v>42657</v>
      </c>
      <c r="C8" s="60" t="s">
        <v>75</v>
      </c>
      <c r="D8" s="62">
        <v>1033.2</v>
      </c>
      <c r="E8" s="62">
        <v>0</v>
      </c>
      <c r="F8" s="53"/>
    </row>
    <row r="9" spans="1:6" ht="13.5" thickBot="1">
      <c r="A9" s="63" t="s">
        <v>2</v>
      </c>
      <c r="B9" s="64">
        <v>42764</v>
      </c>
      <c r="C9" s="63" t="s">
        <v>76</v>
      </c>
      <c r="D9" s="65">
        <v>368.5</v>
      </c>
      <c r="E9" s="65">
        <v>0</v>
      </c>
    </row>
    <row r="10" spans="1:6">
      <c r="A10" s="58" t="s">
        <v>3</v>
      </c>
      <c r="B10" s="59">
        <v>43376</v>
      </c>
      <c r="C10" s="58" t="s">
        <v>77</v>
      </c>
      <c r="D10" s="30">
        <v>295.2</v>
      </c>
      <c r="E10" s="30">
        <v>0</v>
      </c>
    </row>
    <row r="11" spans="1:6" ht="13.5" thickBot="1">
      <c r="A11" s="60" t="s">
        <v>4</v>
      </c>
      <c r="B11" s="61">
        <v>43337</v>
      </c>
      <c r="C11" s="68" t="s">
        <v>78</v>
      </c>
      <c r="D11" s="69">
        <v>1799</v>
      </c>
      <c r="E11" s="69">
        <v>0</v>
      </c>
    </row>
    <row r="12" spans="1:6">
      <c r="A12" s="58" t="s">
        <v>5</v>
      </c>
      <c r="B12" s="59">
        <v>43527</v>
      </c>
      <c r="C12" s="66" t="s">
        <v>79</v>
      </c>
      <c r="D12" s="67">
        <v>12000</v>
      </c>
      <c r="E12" s="67">
        <v>0</v>
      </c>
    </row>
    <row r="13" spans="1:6">
      <c r="A13" s="122" t="s">
        <v>83</v>
      </c>
      <c r="B13" s="122"/>
      <c r="C13" s="122"/>
      <c r="D13" s="122"/>
      <c r="E13" s="122"/>
    </row>
    <row r="14" spans="1:6">
      <c r="A14" s="10" t="s">
        <v>0</v>
      </c>
      <c r="B14" s="46">
        <v>42917</v>
      </c>
      <c r="C14" s="17" t="s">
        <v>80</v>
      </c>
      <c r="D14" s="31">
        <v>1482.12</v>
      </c>
      <c r="E14" s="31">
        <v>0</v>
      </c>
    </row>
    <row r="15" spans="1:6">
      <c r="A15" s="122" t="s">
        <v>84</v>
      </c>
      <c r="B15" s="122"/>
      <c r="C15" s="122"/>
      <c r="D15" s="122"/>
      <c r="E15" s="122"/>
    </row>
    <row r="16" spans="1:6">
      <c r="A16" s="132" t="s">
        <v>35</v>
      </c>
      <c r="B16" s="133"/>
      <c r="C16" s="133"/>
      <c r="D16" s="133"/>
      <c r="E16" s="134"/>
    </row>
    <row r="17" spans="1:6">
      <c r="A17" s="122" t="s">
        <v>85</v>
      </c>
      <c r="B17" s="122"/>
      <c r="C17" s="122"/>
      <c r="D17" s="122"/>
      <c r="E17" s="122"/>
    </row>
    <row r="18" spans="1:6" ht="15" customHeight="1">
      <c r="A18" s="132" t="s">
        <v>35</v>
      </c>
      <c r="B18" s="133"/>
      <c r="C18" s="133"/>
      <c r="D18" s="133"/>
      <c r="E18" s="134"/>
    </row>
    <row r="19" spans="1:6" ht="15" customHeight="1">
      <c r="A19" s="122" t="s">
        <v>86</v>
      </c>
      <c r="B19" s="122"/>
      <c r="C19" s="122"/>
      <c r="D19" s="122"/>
      <c r="E19" s="122"/>
    </row>
    <row r="20" spans="1:6" ht="15" customHeight="1">
      <c r="A20" s="132" t="s">
        <v>35</v>
      </c>
      <c r="B20" s="133"/>
      <c r="C20" s="133"/>
      <c r="D20" s="133"/>
      <c r="E20" s="134"/>
    </row>
    <row r="21" spans="1:6">
      <c r="A21" s="122" t="s">
        <v>87</v>
      </c>
      <c r="B21" s="122"/>
      <c r="C21" s="122"/>
      <c r="D21" s="122"/>
      <c r="E21" s="122"/>
    </row>
    <row r="22" spans="1:6">
      <c r="A22" s="132" t="s">
        <v>35</v>
      </c>
      <c r="B22" s="133"/>
      <c r="C22" s="133"/>
      <c r="D22" s="133"/>
      <c r="E22" s="134"/>
    </row>
    <row r="23" spans="1:6">
      <c r="A23" s="135" t="s">
        <v>88</v>
      </c>
      <c r="B23" s="136"/>
      <c r="C23" s="136"/>
      <c r="D23" s="136"/>
      <c r="E23" s="137"/>
    </row>
    <row r="24" spans="1:6" ht="15" customHeight="1">
      <c r="A24" s="132" t="s">
        <v>35</v>
      </c>
      <c r="B24" s="133"/>
      <c r="C24" s="133"/>
      <c r="D24" s="133"/>
      <c r="E24" s="134"/>
    </row>
    <row r="27" spans="1:6">
      <c r="A27" s="130" t="s">
        <v>20</v>
      </c>
      <c r="B27" s="131"/>
      <c r="C27" s="131"/>
      <c r="D27" s="131"/>
      <c r="E27" s="131"/>
    </row>
    <row r="28" spans="1:6">
      <c r="A28" s="71"/>
      <c r="B28" s="48" t="s">
        <v>21</v>
      </c>
      <c r="C28" s="49" t="s">
        <v>22</v>
      </c>
      <c r="D28" s="49" t="s">
        <v>23</v>
      </c>
      <c r="E28" s="50" t="s">
        <v>24</v>
      </c>
    </row>
    <row r="29" spans="1:6">
      <c r="A29" s="128">
        <v>2016</v>
      </c>
      <c r="B29" s="129"/>
      <c r="C29" s="51">
        <f>SUM(D8)</f>
        <v>1033.2</v>
      </c>
      <c r="D29" s="52">
        <v>0</v>
      </c>
      <c r="E29" s="52">
        <v>0</v>
      </c>
    </row>
    <row r="30" spans="1:6">
      <c r="A30" s="128">
        <v>2017</v>
      </c>
      <c r="B30" s="129"/>
      <c r="C30" s="51">
        <f>SUM(D5,D9,D14)</f>
        <v>26863.43</v>
      </c>
      <c r="D30" s="52">
        <v>0</v>
      </c>
      <c r="E30" s="52">
        <v>0</v>
      </c>
    </row>
    <row r="31" spans="1:6">
      <c r="A31" s="128">
        <v>2018</v>
      </c>
      <c r="B31" s="129"/>
      <c r="C31" s="51">
        <f>SUM(D6,D10:D11)</f>
        <v>3105.34</v>
      </c>
      <c r="D31" s="52">
        <v>0</v>
      </c>
      <c r="E31" s="52">
        <v>0</v>
      </c>
    </row>
    <row r="32" spans="1:6">
      <c r="A32" s="128">
        <v>2019</v>
      </c>
      <c r="B32" s="129"/>
      <c r="C32" s="52">
        <f>SUM(D12)</f>
        <v>12000</v>
      </c>
      <c r="D32" s="52">
        <v>0</v>
      </c>
      <c r="E32" s="52">
        <v>0</v>
      </c>
      <c r="F32" s="53"/>
    </row>
    <row r="33" spans="3:4">
      <c r="C33" s="53"/>
    </row>
    <row r="34" spans="3:4">
      <c r="C34" s="53"/>
    </row>
    <row r="35" spans="3:4">
      <c r="C35" s="53"/>
      <c r="D35" s="53"/>
    </row>
  </sheetData>
  <mergeCells count="20">
    <mergeCell ref="A24:E24"/>
    <mergeCell ref="A17:E17"/>
    <mergeCell ref="A2:E2"/>
    <mergeCell ref="A1:E1"/>
    <mergeCell ref="A4:E4"/>
    <mergeCell ref="A13:E13"/>
    <mergeCell ref="A15:E15"/>
    <mergeCell ref="A23:E23"/>
    <mergeCell ref="A18:E18"/>
    <mergeCell ref="A21:E21"/>
    <mergeCell ref="A22:E22"/>
    <mergeCell ref="A19:E19"/>
    <mergeCell ref="A7:E7"/>
    <mergeCell ref="A16:E16"/>
    <mergeCell ref="A20:E20"/>
    <mergeCell ref="A29:B29"/>
    <mergeCell ref="A30:B30"/>
    <mergeCell ref="A31:B31"/>
    <mergeCell ref="A32:B32"/>
    <mergeCell ref="A27:E27"/>
  </mergeCells>
  <pageMargins left="0.7" right="0.7" top="0.75" bottom="0.75" header="0.3" footer="0.3"/>
  <pageSetup paperSize="9"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13" sqref="C13"/>
    </sheetView>
  </sheetViews>
  <sheetFormatPr defaultRowHeight="15"/>
  <cols>
    <col min="1" max="1" width="3.5703125" bestFit="1" customWidth="1"/>
    <col min="2" max="2" width="25.42578125" customWidth="1"/>
    <col min="3" max="3" width="29.7109375" customWidth="1"/>
    <col min="4" max="4" width="32.140625" customWidth="1"/>
  </cols>
  <sheetData>
    <row r="1" spans="1:4">
      <c r="A1" s="141" t="s">
        <v>300</v>
      </c>
      <c r="B1" s="141"/>
      <c r="C1" s="141"/>
      <c r="D1" s="141"/>
    </row>
    <row r="2" spans="1:4">
      <c r="A2" s="144" t="s">
        <v>1</v>
      </c>
      <c r="B2" s="142" t="s">
        <v>291</v>
      </c>
      <c r="C2" s="144" t="s">
        <v>292</v>
      </c>
      <c r="D2" s="145" t="s">
        <v>293</v>
      </c>
    </row>
    <row r="3" spans="1:4">
      <c r="A3" s="144"/>
      <c r="B3" s="143"/>
      <c r="C3" s="144"/>
      <c r="D3" s="145"/>
    </row>
    <row r="4" spans="1:4" ht="25.5">
      <c r="A4" s="101" t="s">
        <v>0</v>
      </c>
      <c r="B4" s="101" t="s">
        <v>294</v>
      </c>
      <c r="C4" s="100" t="s">
        <v>295</v>
      </c>
      <c r="D4" s="102" t="s">
        <v>296</v>
      </c>
    </row>
    <row r="5" spans="1:4">
      <c r="A5" s="138" t="s">
        <v>2</v>
      </c>
      <c r="B5" s="138" t="s">
        <v>161</v>
      </c>
      <c r="C5" s="139" t="s">
        <v>295</v>
      </c>
      <c r="D5" s="140" t="s">
        <v>296</v>
      </c>
    </row>
    <row r="6" spans="1:4">
      <c r="A6" s="138"/>
      <c r="B6" s="138"/>
      <c r="C6" s="139"/>
      <c r="D6" s="140"/>
    </row>
    <row r="7" spans="1:4">
      <c r="A7" s="138" t="s">
        <v>3</v>
      </c>
      <c r="B7" s="138" t="s">
        <v>162</v>
      </c>
      <c r="C7" s="139" t="s">
        <v>295</v>
      </c>
      <c r="D7" s="140" t="s">
        <v>296</v>
      </c>
    </row>
    <row r="8" spans="1:4">
      <c r="A8" s="138"/>
      <c r="B8" s="138"/>
      <c r="C8" s="139"/>
      <c r="D8" s="140"/>
    </row>
    <row r="9" spans="1:4">
      <c r="A9" s="138" t="s">
        <v>4</v>
      </c>
      <c r="B9" s="138" t="s">
        <v>163</v>
      </c>
      <c r="C9" s="139" t="s">
        <v>295</v>
      </c>
      <c r="D9" s="140" t="s">
        <v>296</v>
      </c>
    </row>
    <row r="10" spans="1:4">
      <c r="A10" s="138"/>
      <c r="B10" s="138"/>
      <c r="C10" s="139"/>
      <c r="D10" s="140"/>
    </row>
    <row r="11" spans="1:4">
      <c r="A11" s="138" t="s">
        <v>5</v>
      </c>
      <c r="B11" s="138" t="s">
        <v>297</v>
      </c>
      <c r="C11" s="139" t="s">
        <v>295</v>
      </c>
      <c r="D11" s="140" t="s">
        <v>296</v>
      </c>
    </row>
    <row r="12" spans="1:4">
      <c r="A12" s="138"/>
      <c r="B12" s="138"/>
      <c r="C12" s="139"/>
      <c r="D12" s="140"/>
    </row>
    <row r="13" spans="1:4" ht="51">
      <c r="A13" s="101" t="s">
        <v>6</v>
      </c>
      <c r="B13" s="101" t="s">
        <v>298</v>
      </c>
      <c r="C13" s="100" t="s">
        <v>295</v>
      </c>
      <c r="D13" s="102" t="s">
        <v>299</v>
      </c>
    </row>
  </sheetData>
  <mergeCells count="21">
    <mergeCell ref="A1:D1"/>
    <mergeCell ref="B2:B3"/>
    <mergeCell ref="C9:C10"/>
    <mergeCell ref="D9:D10"/>
    <mergeCell ref="A2:A3"/>
    <mergeCell ref="C2:C3"/>
    <mergeCell ref="D2:D3"/>
    <mergeCell ref="A5:A6"/>
    <mergeCell ref="B5:B6"/>
    <mergeCell ref="C5:C6"/>
    <mergeCell ref="D5:D6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Zakładka nr 1</vt:lpstr>
      <vt:lpstr>Zakładka nr 2</vt:lpstr>
      <vt:lpstr>Zakładka nr 3</vt:lpstr>
      <vt:lpstr>Zakładka nr 4</vt:lpstr>
      <vt:lpstr>Zakładka nr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Andrzej_Z</cp:lastModifiedBy>
  <cp:lastPrinted>2019-05-10T12:18:53Z</cp:lastPrinted>
  <dcterms:created xsi:type="dcterms:W3CDTF">2017-01-26T09:10:07Z</dcterms:created>
  <dcterms:modified xsi:type="dcterms:W3CDTF">2019-05-21T09:22:05Z</dcterms:modified>
</cp:coreProperties>
</file>